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932" firstSheet="1" activeTab="23"/>
  </bookViews>
  <sheets>
    <sheet name="封面" sheetId="1" r:id="rId1"/>
    <sheet name="编表说明" sheetId="2" r:id="rId2"/>
    <sheet name="目录" sheetId="3" r:id="rId3"/>
    <sheet name="表1" sheetId="4" r:id="rId4"/>
    <sheet name="表2" sheetId="5" r:id="rId5"/>
    <sheet name="表3" sheetId="6" r:id="rId6"/>
    <sheet name="表4" sheetId="7" r:id="rId7"/>
    <sheet name="表5" sheetId="8" r:id="rId8"/>
    <sheet name="表6" sheetId="9" r:id="rId9"/>
    <sheet name="表7" sheetId="10" r:id="rId10"/>
    <sheet name="表8" sheetId="11" r:id="rId11"/>
    <sheet name="表9" sheetId="12" r:id="rId12"/>
    <sheet name="表10" sheetId="13" r:id="rId13"/>
    <sheet name="表11" sheetId="14" r:id="rId14"/>
    <sheet name="表12" sheetId="15" r:id="rId15"/>
    <sheet name="表13" sheetId="16" r:id="rId16"/>
    <sheet name="表14" sheetId="17" r:id="rId17"/>
    <sheet name="表15" sheetId="18" r:id="rId18"/>
    <sheet name="表16" sheetId="19" r:id="rId19"/>
    <sheet name="表17" sheetId="20" r:id="rId20"/>
    <sheet name="表18" sheetId="21" r:id="rId21"/>
    <sheet name="表19" sheetId="22" r:id="rId22"/>
    <sheet name="表20" sheetId="23" r:id="rId23"/>
    <sheet name="表21" sheetId="24" r:id="rId24"/>
    <sheet name="表22" sheetId="25" r:id="rId25"/>
    <sheet name="表23" sheetId="26" r:id="rId26"/>
    <sheet name="表24" sheetId="27" r:id="rId27"/>
    <sheet name="表25" sheetId="28" r:id="rId28"/>
    <sheet name="表26" sheetId="29" r:id="rId29"/>
    <sheet name="表27" sheetId="30" r:id="rId30"/>
    <sheet name="表28" sheetId="31" r:id="rId31"/>
    <sheet name="表29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Fill" localSheetId="18" hidden="1">'[1]eqpmad2'!#REF!</definedName>
    <definedName name="_Fill" localSheetId="20" hidden="1">'[1]eqpmad2'!#REF!</definedName>
    <definedName name="_Fill" hidden="1">'[1]eqpmad2'!#REF!</definedName>
    <definedName name="aiu_bottom" localSheetId="18">'[2]Financ. Overview'!#REF!</definedName>
    <definedName name="aiu_bottom" localSheetId="20">'[2]Financ. Overview'!#REF!</definedName>
    <definedName name="aiu_bottom">'[2]Financ. Overview'!#REF!</definedName>
    <definedName name="FRC">'[4]Main'!$C$9</definedName>
    <definedName name="hostfee">'[2]Financ. Overview'!$H$12</definedName>
    <definedName name="hraiu_bottom" localSheetId="18">'[2]Financ. Overview'!#REF!</definedName>
    <definedName name="hraiu_bottom" localSheetId="20">'[2]Financ. Overview'!#REF!</definedName>
    <definedName name="hraiu_bottom">'[2]Financ. Overview'!#REF!</definedName>
    <definedName name="hvac" localSheetId="18">'[2]Financ. Overview'!#REF!</definedName>
    <definedName name="hvac" localSheetId="20">'[2]Financ. Overview'!#REF!</definedName>
    <definedName name="hvac">'[2]Financ. Overview'!#REF!</definedName>
    <definedName name="HWSheet">1</definedName>
    <definedName name="Module.Prix_SMC">[5]!Module.Prix_SMC</definedName>
    <definedName name="OS" localSheetId="18">'[6]Open'!#REF!</definedName>
    <definedName name="OS" localSheetId="20">'[6]Open'!#REF!</definedName>
    <definedName name="OS">'[6]Open'!#REF!</definedName>
    <definedName name="PA7" localSheetId="18">'[7]SW-TEO'!#REF!</definedName>
    <definedName name="PA7" localSheetId="20">'[7]SW-TEO'!#REF!</definedName>
    <definedName name="PA7">'[7]SW-TEO'!#REF!</definedName>
    <definedName name="PA8" localSheetId="18">'[7]SW-TEO'!#REF!</definedName>
    <definedName name="PA8" localSheetId="20">'[7]SW-TEO'!#REF!</definedName>
    <definedName name="PA8">'[7]SW-TEO'!#REF!</definedName>
    <definedName name="PD1" localSheetId="18">'[7]SW-TEO'!#REF!</definedName>
    <definedName name="PD1" localSheetId="20">'[7]SW-TEO'!#REF!</definedName>
    <definedName name="PD1">'[7]SW-TEO'!#REF!</definedName>
    <definedName name="PE12" localSheetId="18">'[7]SW-TEO'!#REF!</definedName>
    <definedName name="PE12" localSheetId="20">'[7]SW-TEO'!#REF!</definedName>
    <definedName name="PE12">'[7]SW-TEO'!#REF!</definedName>
    <definedName name="PE13" localSheetId="18">'[7]SW-TEO'!#REF!</definedName>
    <definedName name="PE13" localSheetId="20">'[7]SW-TEO'!#REF!</definedName>
    <definedName name="PE13">'[7]SW-TEO'!#REF!</definedName>
    <definedName name="PE6" localSheetId="18">'[7]SW-TEO'!#REF!</definedName>
    <definedName name="PE6" localSheetId="20">'[7]SW-TEO'!#REF!</definedName>
    <definedName name="PE6">'[7]SW-TEO'!#REF!</definedName>
    <definedName name="PE7" localSheetId="18">'[7]SW-TEO'!#REF!</definedName>
    <definedName name="PE7" localSheetId="20">'[7]SW-TEO'!#REF!</definedName>
    <definedName name="PE7">'[7]SW-TEO'!#REF!</definedName>
    <definedName name="PE8" localSheetId="18">'[7]SW-TEO'!#REF!</definedName>
    <definedName name="PE8" localSheetId="20">'[7]SW-TEO'!#REF!</definedName>
    <definedName name="PE8">'[7]SW-TEO'!#REF!</definedName>
    <definedName name="PE9" localSheetId="18">'[7]SW-TEO'!#REF!</definedName>
    <definedName name="PE9" localSheetId="20">'[7]SW-TEO'!#REF!</definedName>
    <definedName name="PE9">'[7]SW-TEO'!#REF!</definedName>
    <definedName name="PH1" localSheetId="18">'[7]SW-TEO'!#REF!</definedName>
    <definedName name="PH1" localSheetId="20">'[7]SW-TEO'!#REF!</definedName>
    <definedName name="PH1">'[7]SW-TEO'!#REF!</definedName>
    <definedName name="PI1" localSheetId="18">'[7]SW-TEO'!#REF!</definedName>
    <definedName name="PI1" localSheetId="20">'[7]SW-TEO'!#REF!</definedName>
    <definedName name="PI1">'[7]SW-TEO'!#REF!</definedName>
    <definedName name="PK1" localSheetId="18">'[7]SW-TEO'!#REF!</definedName>
    <definedName name="PK1" localSheetId="20">'[7]SW-TEO'!#REF!</definedName>
    <definedName name="PK1">'[7]SW-TEO'!#REF!</definedName>
    <definedName name="PK3" localSheetId="18">'[7]SW-TEO'!#REF!</definedName>
    <definedName name="PK3" localSheetId="20">'[7]SW-TEO'!#REF!</definedName>
    <definedName name="PK3">'[7]SW-TEO'!#REF!</definedName>
    <definedName name="pr_toolbox">'[2]Toolbox'!$A$3:$I$80</definedName>
    <definedName name="_xlnm.Print_Area" localSheetId="16">'表14'!$A$1:$E$34</definedName>
    <definedName name="_xlnm.Print_Area" localSheetId="17">'表15'!$A$1:$E$28</definedName>
    <definedName name="_xlnm.Print_Area" localSheetId="18">'表16'!$A$1:$B$27</definedName>
    <definedName name="_xlnm.Print_Titles" localSheetId="19">'表17'!$1:$3</definedName>
    <definedName name="_xlnm.Print_Titles" localSheetId="20">'表18'!$1:$4</definedName>
    <definedName name="_xlnm.Print_Titles" localSheetId="2">'目录'!$1:$1</definedName>
    <definedName name="Prix_SMC">[5]!Prix_SMC</definedName>
    <definedName name="s_c_list">'[8]Toolbox'!$A$7:$H$969</definedName>
    <definedName name="SCG" localSheetId="18">'[9]G.1R-Shou COP Gf'!#REF!</definedName>
    <definedName name="SCG" localSheetId="20">'[9]G.1R-Shou COP Gf'!#REF!</definedName>
    <definedName name="SCG">'[9]G.1R-Shou COP Gf'!#REF!</definedName>
    <definedName name="sdlfee">'[2]Financ. Overview'!$H$13</definedName>
    <definedName name="solar_ratio">'[10]POWER ASSUMPTIONS'!$H$7</definedName>
    <definedName name="ss7fee">'[2]Financ. Overview'!$H$18</definedName>
    <definedName name="subsfee">'[2]Financ. Overview'!$H$14</definedName>
    <definedName name="toolbox">'[11]Toolbox'!$C$5:$T$1578</definedName>
    <definedName name="UFPrn20021029110908">#REF!</definedName>
    <definedName name="UFPrn20060817171006">#REF!</definedName>
    <definedName name="V5.1Fee">'[2]Financ. Overview'!$H$15</definedName>
    <definedName name="Z32_Cost_red" localSheetId="18">'[2]Financ. Overview'!#REF!</definedName>
    <definedName name="Z32_Cost_red" localSheetId="20">'[2]Financ. Overview'!#REF!</definedName>
    <definedName name="Z32_Cost_red">'[2]Financ. Overview'!#REF!</definedName>
    <definedName name="大类">'[14]Sheet1'!$A:$A</definedName>
    <definedName name="单位名称">#REF!</definedName>
    <definedName name="巫云楚雨">[5]!巫云楚雨</definedName>
    <definedName name="_xlnm._FilterDatabase" localSheetId="19" hidden="1">'表17'!$A$3:$IV$1318</definedName>
    <definedName name="_xlnm._FilterDatabase" localSheetId="21" hidden="1">'表19'!$A$3:$D$1265</definedName>
  </definedNames>
  <calcPr fullCalcOnLoad="1"/>
</workbook>
</file>

<file path=xl/sharedStrings.xml><?xml version="1.0" encoding="utf-8"?>
<sst xmlns="http://schemas.openxmlformats.org/spreadsheetml/2006/main" count="3392" uniqueCount="1459">
  <si>
    <t>佳县2023年财政预算执行情况和2024年财政预算草案附表</t>
  </si>
  <si>
    <t>审查情况：</t>
  </si>
  <si>
    <t>已审查</t>
  </si>
  <si>
    <t>审签情况：</t>
  </si>
  <si>
    <t>已审签</t>
  </si>
  <si>
    <t>佳县财政局</t>
  </si>
  <si>
    <t>编表说明</t>
  </si>
  <si>
    <t xml:space="preserve">    一、2024年专项转移支付分项目收入和分乡镇收入情况表因年初无法预计，故表20、表21为空表。</t>
  </si>
  <si>
    <t xml:space="preserve">    二、2024年政府性基金上级补助收入因年初无法预计，故表24为空表。</t>
  </si>
  <si>
    <t>目    录</t>
  </si>
  <si>
    <t>项    目</t>
  </si>
  <si>
    <t>是否空表</t>
  </si>
  <si>
    <t>公开空表的理由</t>
  </si>
  <si>
    <t>一、2023年财政预算执行情况附表</t>
  </si>
  <si>
    <t>否</t>
  </si>
  <si>
    <t xml:space="preserve">  （一）2023年一般公共预算报表</t>
  </si>
  <si>
    <t xml:space="preserve">      表1 佳县2023年一般公共预算收入执行情况表</t>
  </si>
  <si>
    <t xml:space="preserve">      表2 佳县2023年一般公共预算支出执行情况表</t>
  </si>
  <si>
    <t xml:space="preserve">      表3 佳县2023年一般公共预算本级支出执行情况表</t>
  </si>
  <si>
    <t xml:space="preserve">      表4 佳县2023年一般公共预算税收返还和转移支付表</t>
  </si>
  <si>
    <t xml:space="preserve">      表5 佳县2023年政府一般债务限额和余额情况表</t>
  </si>
  <si>
    <t xml:space="preserve">  （二）2023年政府性基金预算报表</t>
  </si>
  <si>
    <t xml:space="preserve">      表6 佳县2023年政府性基金预算收入执行情况表</t>
  </si>
  <si>
    <t xml:space="preserve">      表7 佳县2023年政府性基金上级补助收入情况表</t>
  </si>
  <si>
    <t xml:space="preserve">      表8 佳县2023年政府性基金预算支出执行情况表</t>
  </si>
  <si>
    <t xml:space="preserve">      表9 佳县2023年本级政府性基金预算支出执行情况表</t>
  </si>
  <si>
    <t xml:space="preserve">      表10 佳县2023年政府专项债务限额和余额情况表</t>
  </si>
  <si>
    <t xml:space="preserve">  （三）2023年“三公”经费报表</t>
  </si>
  <si>
    <t xml:space="preserve">      表11 佳县2023年“三公”经费执行情况表</t>
  </si>
  <si>
    <t>二、2024年财政预算草案附表</t>
  </si>
  <si>
    <t xml:space="preserve">  （一）2024年一般公共预算报表</t>
  </si>
  <si>
    <t xml:space="preserve">      表12 佳县2024年一般公共预算收入预算表</t>
  </si>
  <si>
    <t xml:space="preserve">      表13 佳县2024年一般公共预算税收返还和转移支付预算表</t>
  </si>
  <si>
    <t xml:space="preserve">      表14 佳县2024年一般公共预算支出预算表</t>
  </si>
  <si>
    <t xml:space="preserve">      表15 佳县2024年一般公共预算本级支出预算表</t>
  </si>
  <si>
    <t xml:space="preserve">      表16 佳县2024年一般公共预算本级基本支出预算表</t>
  </si>
  <si>
    <t xml:space="preserve">      表17 佳县2024年一般公共预算本级支出功能分类预算表</t>
  </si>
  <si>
    <t xml:space="preserve">      表18 佳县2024年一般公共预算本级支出经济分类预算表</t>
  </si>
  <si>
    <t xml:space="preserve">      表19 佳县2024年一般公共预算支出功能分类预算表（新科目）</t>
  </si>
  <si>
    <t xml:space="preserve">      表20 佳县2024年专项转移支付分项目收入预算表</t>
  </si>
  <si>
    <t>是</t>
  </si>
  <si>
    <t>无法预计</t>
  </si>
  <si>
    <t xml:space="preserve">      表21 2024年专项转移支付分乡镇预算情况表</t>
  </si>
  <si>
    <t xml:space="preserve">  （二）2024年政府性基金预算报表</t>
  </si>
  <si>
    <t xml:space="preserve">      表22 佳县2024年政府性基金收入预算表</t>
  </si>
  <si>
    <t xml:space="preserve">      表23 佳县2024年政府性基金支出预算表</t>
  </si>
  <si>
    <t xml:space="preserve">      表24 佳县2024年政府性基金上级补助收入预算表</t>
  </si>
  <si>
    <t xml:space="preserve">  （三）2024年国有资本经营预算报表</t>
  </si>
  <si>
    <t xml:space="preserve">      表25 本级2024年国有资本经营收入预算表</t>
  </si>
  <si>
    <t xml:space="preserve">      表26 本级2024年国有资本经营支出预算表</t>
  </si>
  <si>
    <t xml:space="preserve">  （四）2024年社会保险基金预算报表</t>
  </si>
  <si>
    <t xml:space="preserve">      表27 佳县2024年社会保险基金收入预算表</t>
  </si>
  <si>
    <t xml:space="preserve">      表28 佳县2024年社会保险基金支出预算表</t>
  </si>
  <si>
    <t xml:space="preserve">  （五）2024年“三公”经费报表</t>
  </si>
  <si>
    <t xml:space="preserve">      表29 佳县2024年“三公”经费预算表</t>
  </si>
  <si>
    <t>佳县2023年一般公共预算收入执行情况表</t>
  </si>
  <si>
    <t>单位：万元</t>
  </si>
  <si>
    <r>
      <t>项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目</t>
    </r>
  </si>
  <si>
    <t>2022年
决算数</t>
  </si>
  <si>
    <t>2023年
预算数</t>
  </si>
  <si>
    <t>2023年
执行数</t>
  </si>
  <si>
    <t>执行数
占预算%</t>
  </si>
  <si>
    <t>执行数
比上年
±%</t>
  </si>
  <si>
    <t>（一）税收收入</t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</si>
  <si>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、增值税</t>
    </r>
  </si>
  <si>
    <t xml:space="preserve">   2、企业所得税</t>
  </si>
  <si>
    <t xml:space="preserve">   3、个人所得税</t>
  </si>
  <si>
    <t xml:space="preserve">   4、资源税</t>
  </si>
  <si>
    <t xml:space="preserve">   5、城市维护建设税</t>
  </si>
  <si>
    <t xml:space="preserve">   6、房产税</t>
  </si>
  <si>
    <t xml:space="preserve">   7、印花税</t>
  </si>
  <si>
    <t xml:space="preserve">   8、城镇土地使用税</t>
  </si>
  <si>
    <t xml:space="preserve">   9、土地增值税</t>
  </si>
  <si>
    <t xml:space="preserve">   10、车船税</t>
  </si>
  <si>
    <t xml:space="preserve">   11、耕地占用税</t>
  </si>
  <si>
    <t xml:space="preserve">   12、契税</t>
  </si>
  <si>
    <t xml:space="preserve">   13、环境保护税</t>
  </si>
  <si>
    <t xml:space="preserve">   14、其他税收收入</t>
  </si>
  <si>
    <t>（二）非税收入</t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</si>
  <si>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、专项收入</t>
    </r>
  </si>
  <si>
    <r>
      <t xml:space="preserve">   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、行政事业性收费</t>
    </r>
  </si>
  <si>
    <t xml:space="preserve">   3、罚没收入</t>
  </si>
  <si>
    <t xml:space="preserve">   4、国有资本经营收入</t>
  </si>
  <si>
    <t xml:space="preserve">   5、国有资产有偿使用收入</t>
  </si>
  <si>
    <t xml:space="preserve">   6、政府住房基金收入</t>
  </si>
  <si>
    <t xml:space="preserve">   7、其他收入</t>
  </si>
  <si>
    <t>地方财政收入合计</t>
  </si>
  <si>
    <t>佳县2023年一般公共预算支出执行情况表</t>
  </si>
  <si>
    <t>项         目</t>
  </si>
  <si>
    <t>1、一般公共服务</t>
  </si>
  <si>
    <t>2、国防</t>
  </si>
  <si>
    <t>3、公共安全</t>
  </si>
  <si>
    <t>4、教育</t>
  </si>
  <si>
    <t>5、科学技术</t>
  </si>
  <si>
    <t>6、文化旅游体育与传媒</t>
  </si>
  <si>
    <t>7、社会保障和就业</t>
  </si>
  <si>
    <t>8、卫生健康</t>
  </si>
  <si>
    <t>9、节能环保</t>
  </si>
  <si>
    <t>10、城乡社区</t>
  </si>
  <si>
    <t>11、农林水</t>
  </si>
  <si>
    <t>12、交通运输</t>
  </si>
  <si>
    <t>13、资源勘探信息等</t>
  </si>
  <si>
    <t>14、商业服务业等</t>
  </si>
  <si>
    <t>15、金融</t>
  </si>
  <si>
    <t>16、自然资源海洋气象</t>
  </si>
  <si>
    <t>17、住房保障支出</t>
  </si>
  <si>
    <t>18、粮油物资储备</t>
  </si>
  <si>
    <r>
      <t>1</t>
    </r>
    <r>
      <rPr>
        <sz val="11"/>
        <rFont val="宋体"/>
        <family val="0"/>
      </rPr>
      <t>9</t>
    </r>
    <r>
      <rPr>
        <sz val="11"/>
        <rFont val="宋体"/>
        <family val="0"/>
      </rPr>
      <t>、灾害防治及应急管理</t>
    </r>
  </si>
  <si>
    <r>
      <t>20</t>
    </r>
    <r>
      <rPr>
        <sz val="11"/>
        <rFont val="宋体"/>
        <family val="0"/>
      </rPr>
      <t>、 其他支出</t>
    </r>
  </si>
  <si>
    <r>
      <t>21</t>
    </r>
    <r>
      <rPr>
        <sz val="11"/>
        <rFont val="宋体"/>
        <family val="0"/>
      </rPr>
      <t>、债务付息</t>
    </r>
  </si>
  <si>
    <r>
      <t>22</t>
    </r>
    <r>
      <rPr>
        <sz val="11"/>
        <rFont val="宋体"/>
        <family val="0"/>
      </rPr>
      <t>、债务发行费用</t>
    </r>
  </si>
  <si>
    <t>支出合计</t>
  </si>
  <si>
    <t>佳县2023年一般公共预算本级支出执行情况表</t>
  </si>
  <si>
    <t>2023年
调整数</t>
  </si>
  <si>
    <t>执行数
占调整数%</t>
  </si>
  <si>
    <r>
      <t>2</t>
    </r>
    <r>
      <rPr>
        <sz val="11"/>
        <rFont val="宋体"/>
        <family val="0"/>
      </rPr>
      <t>0</t>
    </r>
    <r>
      <rPr>
        <sz val="11"/>
        <rFont val="宋体"/>
        <family val="0"/>
      </rPr>
      <t>、 预备费</t>
    </r>
  </si>
  <si>
    <r>
      <t>2</t>
    </r>
    <r>
      <rPr>
        <sz val="11"/>
        <rFont val="宋体"/>
        <family val="0"/>
      </rPr>
      <t>1</t>
    </r>
    <r>
      <rPr>
        <sz val="11"/>
        <rFont val="宋体"/>
        <family val="0"/>
      </rPr>
      <t>、债务付息</t>
    </r>
  </si>
  <si>
    <r>
      <t>2</t>
    </r>
    <r>
      <rPr>
        <sz val="11"/>
        <rFont val="宋体"/>
        <family val="0"/>
      </rPr>
      <t>2</t>
    </r>
    <r>
      <rPr>
        <sz val="11"/>
        <rFont val="宋体"/>
        <family val="0"/>
      </rPr>
      <t>、债务发行费用</t>
    </r>
  </si>
  <si>
    <t>23、其他支出</t>
  </si>
  <si>
    <t>合　　　计</t>
  </si>
  <si>
    <t>佳县2023年一般公共预算税收返还和转移支付表</t>
  </si>
  <si>
    <t>项  目</t>
  </si>
  <si>
    <t>金  额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</si>
  <si>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</si>
  <si>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</si>
  <si>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</si>
  <si>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</si>
  <si>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</si>
  <si>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</si>
  <si>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</si>
  <si>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</si>
  <si>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</si>
  <si>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</si>
  <si>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</si>
  <si>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</si>
  <si>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</si>
  <si>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</si>
  <si>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</si>
  <si>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</si>
  <si>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</si>
  <si>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</si>
  <si>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</si>
  <si>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</si>
  <si>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</si>
  <si>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</si>
  <si>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</si>
  <si>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</si>
  <si>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</si>
  <si>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</si>
  <si>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</si>
  <si>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</si>
  <si>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</si>
  <si>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</si>
  <si>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</si>
  <si>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</si>
  <si>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</si>
  <si>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</si>
  <si>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</si>
  <si>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</si>
  <si>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</si>
  <si>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</si>
  <si>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</si>
  <si>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</si>
  <si>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</si>
  <si>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</si>
  <si>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增值税留抵退税转移支付收入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</si>
  <si>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</si>
  <si>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</si>
  <si>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</si>
  <si>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</si>
  <si>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</si>
  <si>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</si>
  <si>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</si>
  <si>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</si>
  <si>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</si>
  <si>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</si>
  <si>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</si>
  <si>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</si>
  <si>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</si>
  <si>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</si>
  <si>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</si>
  <si>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</si>
  <si>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</si>
  <si>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</si>
  <si>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</si>
  <si>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</si>
  <si>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</si>
  <si>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</si>
  <si>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</si>
  <si>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</si>
  <si>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佳县2023年政府一般债务限额和余额情况表</t>
  </si>
  <si>
    <t>一般债务</t>
  </si>
  <si>
    <t>小计</t>
  </si>
  <si>
    <t>一般债券</t>
  </si>
  <si>
    <t>向外国政府借款</t>
  </si>
  <si>
    <t>向国际组织借款</t>
  </si>
  <si>
    <t>其他一般债务</t>
  </si>
  <si>
    <t>2022年末地方政府债务余额</t>
  </si>
  <si>
    <t>2023年地方政府债务余额限额(预算数)</t>
  </si>
  <si>
    <t>2023年地方政府债务(转贷)收入</t>
  </si>
  <si>
    <t>2023年地方政府债务还本支出</t>
  </si>
  <si>
    <t>2023年采用其他方式化解的债务本金</t>
  </si>
  <si>
    <t>年末地方政府债务余额</t>
  </si>
  <si>
    <t>佳县2023年政府性基金预算收入执行情况表</t>
  </si>
  <si>
    <t>收入项目</t>
  </si>
  <si>
    <t>2023年
预算调整数</t>
  </si>
  <si>
    <t>一、本级收入</t>
  </si>
  <si>
    <t>1、国有土地使用权出让收入</t>
  </si>
  <si>
    <t>2、城市基础设施配套费收入</t>
  </si>
  <si>
    <t>3、其他地方自行试点项目收益专项债券收入</t>
  </si>
  <si>
    <t>二、上级补助收入</t>
  </si>
  <si>
    <t>收入合计</t>
  </si>
  <si>
    <t>二、上年结余结转收入</t>
  </si>
  <si>
    <t>1、国家电影事业发展专项资金</t>
  </si>
  <si>
    <t>2、大中型水库移民后期扶持基金</t>
  </si>
  <si>
    <t>3、国有土地收益基金</t>
  </si>
  <si>
    <t>4、农业土地开发资金</t>
  </si>
  <si>
    <t>5、城市基础设施配套费</t>
  </si>
  <si>
    <t>6、新型墙体材料专项基金</t>
  </si>
  <si>
    <t>7、彩票公益金</t>
  </si>
  <si>
    <t>8、其他政府性基金收入</t>
  </si>
  <si>
    <t>佳县2023年政府性基金上级补助收入情况表</t>
  </si>
  <si>
    <t>决算数</t>
  </si>
  <si>
    <t>备注</t>
  </si>
  <si>
    <t xml:space="preserve">  旅游发展基金收入</t>
  </si>
  <si>
    <t xml:space="preserve">  大中型水库移民后期扶持基金收入</t>
  </si>
  <si>
    <t xml:space="preserve">  国有土地使用权出让相关收入</t>
  </si>
  <si>
    <t xml:space="preserve">  彩票公益金收入</t>
  </si>
  <si>
    <t>合    计</t>
  </si>
  <si>
    <t>佳县2023年政府性基金预算支出执行情况表</t>
  </si>
  <si>
    <t>支出项目</t>
  </si>
  <si>
    <t>执行数
比上年增减</t>
  </si>
  <si>
    <t>政府性基金支出</t>
  </si>
  <si>
    <t>1、大中型水库移民后期扶持基金支出</t>
  </si>
  <si>
    <t>2、国有土地使用权出让相关支出</t>
  </si>
  <si>
    <t>3、城市基础设施配套费安排的支出</t>
  </si>
  <si>
    <t>4、旅游发展基金支出</t>
  </si>
  <si>
    <t>5、港口建设费相关支出</t>
  </si>
  <si>
    <t>6、彩票公益金相关支出</t>
  </si>
  <si>
    <t>7、其他政府性基金相关支出</t>
  </si>
  <si>
    <t xml:space="preserve">   8、其他地方自行试点项目收益专项债券付息支出</t>
  </si>
  <si>
    <t xml:space="preserve">   9、其他地方自行试点项目收益专项债券发行费用支出</t>
  </si>
  <si>
    <t xml:space="preserve">   10、抗疫特别国债相关支出</t>
  </si>
  <si>
    <t>合      计</t>
  </si>
  <si>
    <t>政府性基金预算上解上级支出</t>
  </si>
  <si>
    <t>调出资金</t>
  </si>
  <si>
    <t>3、国有土地使用权出让金</t>
  </si>
  <si>
    <t>4、国有土地收益基金</t>
  </si>
  <si>
    <t>5、农业土地开发资金</t>
  </si>
  <si>
    <t>6、城市基础设施配套费</t>
  </si>
  <si>
    <t>7、新型墙体材料专项基金</t>
  </si>
  <si>
    <t>8、旅游发展基金支出</t>
  </si>
  <si>
    <t>9、彩票公益金</t>
  </si>
  <si>
    <t>10、其他政府性基金收入</t>
  </si>
  <si>
    <t>总      计</t>
  </si>
  <si>
    <t>佳县2023年本级政府性基金预算支出执行情况表</t>
  </si>
  <si>
    <t>本级支出</t>
  </si>
  <si>
    <t>1、国有土地使用权出让</t>
  </si>
  <si>
    <t>2、城市基础设施配套费</t>
  </si>
  <si>
    <t>3、其他政府性基金支出</t>
  </si>
  <si>
    <t>佳县2023年政府专项债务限额和余额情况表</t>
  </si>
  <si>
    <t>专项债务</t>
  </si>
  <si>
    <t>专项债券</t>
  </si>
  <si>
    <t>其他专项债务</t>
  </si>
  <si>
    <t>佳县2023年“三公”经费执行情况表</t>
  </si>
  <si>
    <t>2022年执行数</t>
  </si>
  <si>
    <t>2023年执行数</t>
  </si>
  <si>
    <t>三公经费</t>
  </si>
  <si>
    <t>合计</t>
  </si>
  <si>
    <t>“三公”经费较2021年执行数下降%</t>
  </si>
  <si>
    <t>因公出国（境）费</t>
  </si>
  <si>
    <t>公务用车购置及运行维护费</t>
  </si>
  <si>
    <t>公务接待费</t>
  </si>
  <si>
    <t>“三公”经费较2022年执行数下降%</t>
  </si>
  <si>
    <t>公务用车运行维护费</t>
  </si>
  <si>
    <t>公务用车购置费</t>
  </si>
  <si>
    <t>佳县2024年一般公共预算收入预算表</t>
  </si>
  <si>
    <t>2014年
预算数</t>
  </si>
  <si>
    <t>2024年
预算数</t>
  </si>
  <si>
    <t>较上年增减</t>
  </si>
  <si>
    <t>决算数比
预算±%</t>
  </si>
  <si>
    <t>金额</t>
  </si>
  <si>
    <t>百分比(%)</t>
  </si>
  <si>
    <t xml:space="preserve">   1、增值税</t>
  </si>
  <si>
    <r>
      <t xml:space="preserve">   </t>
    </r>
    <r>
      <rPr>
        <sz val="11"/>
        <rFont val="宋体"/>
        <family val="0"/>
      </rPr>
      <t>5</t>
    </r>
    <r>
      <rPr>
        <sz val="11"/>
        <rFont val="宋体"/>
        <family val="0"/>
      </rPr>
      <t>、国有资产有偿使用收入</t>
    </r>
  </si>
  <si>
    <r>
      <t xml:space="preserve">   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、一般补助收入</t>
    </r>
  </si>
  <si>
    <r>
      <t xml:space="preserve">   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、专项补助收入</t>
    </r>
  </si>
  <si>
    <t>三、地方政府债券转贷收入</t>
  </si>
  <si>
    <t>四、调入资金（预算稳定调节基金）</t>
  </si>
  <si>
    <t>五、上年结余</t>
  </si>
  <si>
    <r>
      <t>合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宋体"/>
        <family val="0"/>
      </rPr>
      <t>计</t>
    </r>
  </si>
  <si>
    <t>佳县2024年一般公共预算税收返还和转移支付预算表</t>
  </si>
  <si>
    <t>佳县2024年一般公共预算支出预算表</t>
  </si>
  <si>
    <t>一、总支出</t>
  </si>
  <si>
    <t>19、灾害防治及应急管理</t>
  </si>
  <si>
    <t>20、 其他支出</t>
  </si>
  <si>
    <t>21、债务付息</t>
  </si>
  <si>
    <t>22、债务发行费用</t>
  </si>
  <si>
    <t>三、上解支出</t>
  </si>
  <si>
    <t>合       计</t>
  </si>
  <si>
    <t>地方政府债券还本</t>
  </si>
  <si>
    <t>补充预算稳定调节基金</t>
  </si>
  <si>
    <t>结转下年支出</t>
  </si>
  <si>
    <t>总       计</t>
  </si>
  <si>
    <t>佳县2024年一般公共预算本级支出预算表</t>
  </si>
  <si>
    <t>23、债务还本支出</t>
  </si>
  <si>
    <t>佳县2024年一般公共预算本级基本支出预算表</t>
  </si>
  <si>
    <t>基本支出预算数</t>
  </si>
  <si>
    <t>佳县2024年一般公共预算本级支出功能分类预算表</t>
  </si>
  <si>
    <t>项目</t>
  </si>
  <si>
    <t>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</si>
  <si>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</si>
  <si>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</si>
  <si>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</si>
  <si>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</si>
  <si>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</si>
  <si>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</si>
  <si>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</si>
  <si>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</si>
  <si>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</si>
  <si>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</si>
  <si>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</si>
  <si>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</si>
  <si>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</si>
  <si>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</si>
  <si>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</si>
  <si>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</si>
  <si>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</si>
  <si>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</si>
  <si>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</si>
  <si>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</si>
  <si>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</si>
  <si>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</si>
  <si>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</si>
  <si>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</si>
  <si>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</si>
  <si>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</si>
  <si>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</si>
  <si>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</si>
  <si>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</si>
  <si>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</si>
  <si>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</si>
  <si>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</si>
  <si>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</si>
  <si>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</si>
  <si>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</si>
  <si>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</si>
  <si>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</si>
  <si>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</si>
  <si>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</si>
  <si>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</si>
  <si>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</si>
  <si>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</si>
  <si>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</si>
  <si>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</si>
  <si>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</si>
  <si>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</si>
  <si>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</si>
  <si>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</si>
  <si>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</si>
  <si>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</si>
  <si>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</si>
  <si>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</si>
  <si>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</si>
  <si>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</si>
  <si>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</si>
  <si>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</si>
  <si>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</si>
  <si>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</si>
  <si>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</si>
  <si>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</si>
  <si>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</si>
  <si>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</si>
  <si>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</si>
  <si>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</si>
  <si>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</si>
  <si>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</si>
  <si>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</si>
  <si>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</si>
  <si>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</si>
  <si>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</si>
  <si>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</si>
  <si>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</si>
  <si>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</si>
  <si>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</si>
  <si>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</si>
  <si>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</si>
  <si>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</si>
  <si>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</si>
  <si>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</si>
  <si>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</si>
  <si>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</si>
  <si>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</si>
  <si>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</si>
  <si>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</si>
  <si>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</si>
  <si>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</si>
  <si>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</si>
  <si>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</si>
  <si>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</si>
  <si>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</si>
  <si>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</si>
  <si>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</si>
  <si>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</si>
  <si>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</si>
  <si>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</si>
  <si>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</si>
  <si>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</si>
  <si>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</si>
  <si>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</si>
  <si>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</si>
  <si>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</si>
  <si>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</si>
  <si>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</si>
  <si>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</si>
  <si>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</si>
  <si>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</si>
  <si>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</si>
  <si>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</si>
  <si>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</si>
  <si>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</si>
  <si>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</si>
  <si>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</si>
  <si>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</si>
  <si>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</si>
  <si>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</si>
  <si>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</si>
  <si>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</si>
  <si>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</si>
  <si>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</si>
  <si>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</si>
  <si>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</si>
  <si>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</si>
  <si>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</si>
  <si>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</si>
  <si>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</si>
  <si>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信访事务</t>
  </si>
  <si>
    <t xml:space="preserve">     行政运行</t>
  </si>
  <si>
    <t xml:space="preserve">     信访业务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</si>
  <si>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</si>
  <si>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</si>
  <si>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</si>
  <si>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</si>
  <si>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</si>
  <si>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对外宣传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</si>
  <si>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</si>
  <si>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</si>
  <si>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</si>
  <si>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</si>
  <si>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</si>
  <si>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</si>
  <si>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</si>
  <si>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</si>
  <si>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</si>
  <si>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</si>
  <si>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</si>
  <si>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</si>
  <si>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</si>
  <si>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</si>
  <si>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</si>
  <si>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</si>
  <si>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</si>
  <si>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</si>
  <si>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</si>
  <si>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</si>
  <si>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</si>
  <si>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</si>
  <si>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</si>
  <si>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</si>
  <si>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</si>
  <si>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</si>
  <si>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</si>
  <si>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</si>
  <si>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</si>
  <si>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</si>
  <si>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</si>
  <si>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</si>
  <si>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</si>
  <si>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</si>
  <si>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</si>
  <si>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</si>
  <si>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</si>
  <si>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</si>
  <si>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</si>
  <si>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</si>
  <si>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</si>
  <si>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</si>
  <si>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</si>
  <si>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</si>
  <si>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</si>
  <si>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罪犯生活及医疗卫生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</si>
  <si>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</si>
  <si>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</si>
  <si>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</si>
  <si>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</si>
  <si>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</si>
  <si>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</si>
  <si>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</si>
  <si>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</si>
  <si>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</si>
  <si>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</si>
  <si>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</si>
  <si>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</si>
  <si>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</si>
  <si>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</si>
  <si>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</si>
  <si>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</si>
  <si>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</si>
  <si>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</si>
  <si>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</si>
  <si>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</si>
  <si>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</si>
  <si>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</si>
  <si>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</si>
  <si>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</si>
  <si>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</si>
  <si>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</si>
  <si>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</si>
  <si>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</si>
  <si>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</si>
  <si>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</si>
  <si>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</si>
  <si>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</si>
  <si>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</si>
  <si>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</si>
  <si>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</si>
  <si>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</si>
  <si>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</si>
  <si>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</si>
  <si>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</si>
  <si>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</si>
  <si>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</si>
  <si>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</si>
  <si>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</si>
  <si>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</si>
  <si>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</si>
  <si>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</si>
  <si>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</si>
  <si>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</si>
  <si>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</si>
  <si>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</si>
  <si>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</si>
  <si>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</si>
  <si>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</si>
  <si>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</si>
  <si>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</si>
  <si>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</si>
  <si>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</si>
  <si>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</si>
  <si>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</si>
  <si>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</si>
  <si>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</si>
  <si>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</si>
  <si>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</si>
  <si>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</si>
  <si>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</si>
  <si>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</si>
  <si>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</si>
  <si>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</si>
  <si>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</si>
  <si>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</si>
  <si>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</si>
  <si>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</si>
  <si>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</si>
  <si>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</si>
  <si>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</si>
  <si>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</si>
  <si>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</si>
  <si>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</si>
  <si>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</si>
  <si>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</si>
  <si>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</si>
  <si>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</si>
  <si>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</si>
  <si>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</si>
  <si>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</si>
  <si>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</si>
  <si>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</si>
  <si>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</si>
  <si>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</si>
  <si>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</si>
  <si>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</si>
  <si>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</si>
  <si>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</si>
  <si>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</si>
  <si>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</si>
  <si>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</si>
  <si>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</si>
  <si>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</si>
  <si>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</si>
  <si>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</si>
  <si>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</si>
  <si>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</si>
  <si>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</si>
  <si>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</si>
  <si>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</si>
  <si>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</si>
  <si>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</si>
  <si>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</si>
  <si>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</si>
  <si>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</si>
  <si>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</si>
  <si>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</si>
  <si>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</si>
  <si>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</si>
  <si>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</si>
  <si>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</si>
  <si>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</si>
  <si>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</si>
  <si>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</si>
  <si>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</si>
  <si>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</si>
  <si>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</si>
  <si>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</si>
  <si>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</si>
  <si>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</si>
  <si>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</si>
  <si>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</si>
  <si>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</si>
  <si>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</si>
  <si>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</si>
  <si>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</si>
  <si>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</si>
  <si>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</si>
  <si>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</si>
  <si>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</si>
  <si>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</si>
  <si>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</si>
  <si>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</si>
  <si>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</si>
  <si>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</si>
  <si>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</si>
  <si>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</si>
  <si>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</si>
  <si>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</si>
  <si>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</si>
  <si>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</si>
  <si>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</si>
  <si>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</si>
  <si>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</si>
  <si>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</si>
  <si>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</si>
  <si>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</si>
  <si>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</si>
  <si>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</si>
  <si>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</si>
  <si>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</si>
  <si>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</si>
  <si>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</si>
  <si>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</si>
  <si>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</si>
  <si>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</si>
  <si>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</si>
  <si>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</si>
  <si>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</si>
  <si>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</si>
  <si>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</si>
  <si>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</si>
  <si>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</si>
  <si>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</si>
  <si>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</si>
  <si>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</si>
  <si>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</si>
  <si>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</si>
  <si>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</si>
  <si>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</si>
  <si>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</si>
  <si>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</si>
  <si>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</si>
  <si>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</si>
  <si>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</si>
  <si>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</si>
  <si>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</si>
  <si>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</si>
  <si>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</si>
  <si>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</si>
  <si>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</si>
  <si>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</si>
  <si>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</si>
  <si>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</si>
  <si>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</si>
  <si>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</si>
  <si>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</si>
  <si>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</si>
  <si>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</si>
  <si>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</si>
  <si>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</si>
  <si>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</si>
  <si>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</si>
  <si>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</si>
  <si>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</si>
  <si>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</si>
  <si>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</si>
  <si>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</si>
  <si>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</si>
  <si>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</si>
  <si>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</si>
  <si>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</si>
  <si>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</si>
  <si>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</si>
  <si>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</si>
  <si>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</si>
  <si>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</si>
  <si>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</si>
  <si>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</si>
  <si>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</si>
  <si>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</si>
  <si>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</si>
  <si>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</si>
  <si>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</si>
  <si>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</si>
  <si>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</si>
  <si>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</si>
  <si>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</si>
  <si>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</si>
  <si>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</si>
  <si>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</si>
  <si>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</si>
  <si>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</si>
  <si>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</si>
  <si>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</si>
  <si>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</si>
  <si>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</si>
  <si>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</si>
  <si>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</si>
  <si>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</si>
  <si>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</si>
  <si>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</si>
  <si>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</si>
  <si>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</si>
  <si>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</si>
  <si>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</si>
  <si>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</si>
  <si>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</si>
  <si>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</si>
  <si>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</si>
  <si>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</si>
  <si>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</si>
  <si>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</si>
  <si>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</si>
  <si>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</si>
  <si>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</si>
  <si>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</si>
  <si>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</si>
  <si>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</si>
  <si>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</si>
  <si>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</si>
  <si>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</si>
  <si>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</si>
  <si>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</si>
  <si>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</si>
  <si>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</si>
  <si>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</si>
  <si>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</si>
  <si>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</si>
  <si>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</si>
  <si>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</si>
  <si>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</si>
  <si>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</si>
  <si>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</si>
  <si>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</si>
  <si>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</si>
  <si>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</si>
  <si>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</si>
  <si>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</si>
  <si>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</si>
  <si>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</si>
  <si>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</si>
  <si>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</si>
  <si>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</si>
  <si>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</si>
  <si>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</si>
  <si>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</si>
  <si>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</si>
  <si>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</si>
  <si>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</si>
  <si>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</si>
  <si>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</si>
  <si>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</si>
  <si>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</si>
  <si>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</si>
  <si>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</si>
  <si>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</si>
  <si>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</si>
  <si>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</si>
  <si>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</si>
  <si>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</si>
  <si>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</si>
  <si>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</si>
  <si>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</si>
  <si>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</si>
  <si>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</si>
  <si>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</si>
  <si>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</si>
  <si>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</si>
  <si>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</si>
  <si>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</si>
  <si>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</si>
  <si>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</si>
  <si>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</si>
  <si>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</si>
  <si>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</si>
  <si>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</si>
  <si>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</si>
  <si>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</si>
  <si>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</si>
  <si>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</si>
  <si>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</si>
  <si>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</si>
  <si>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</si>
  <si>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</si>
  <si>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</si>
  <si>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</si>
  <si>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</si>
  <si>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</si>
  <si>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</si>
  <si>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</si>
  <si>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</si>
  <si>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</si>
  <si>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</si>
  <si>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</si>
  <si>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</si>
  <si>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</si>
  <si>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</si>
  <si>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</si>
  <si>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</si>
  <si>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</si>
  <si>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</si>
  <si>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</si>
  <si>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</si>
  <si>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</si>
  <si>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</si>
  <si>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</si>
  <si>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</si>
  <si>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</si>
  <si>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</si>
  <si>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</si>
  <si>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</si>
  <si>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</si>
  <si>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</si>
  <si>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</si>
  <si>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</si>
  <si>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</si>
  <si>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</si>
  <si>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</si>
  <si>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</si>
  <si>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</si>
  <si>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</si>
  <si>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</si>
  <si>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</si>
  <si>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</si>
  <si>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</si>
  <si>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</si>
  <si>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</si>
  <si>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</si>
  <si>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</si>
  <si>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</si>
  <si>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</si>
  <si>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</si>
  <si>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</si>
  <si>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</si>
  <si>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</si>
  <si>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</si>
  <si>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</si>
  <si>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</si>
  <si>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</si>
  <si>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</si>
  <si>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</si>
  <si>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</si>
  <si>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</si>
  <si>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</si>
  <si>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</si>
  <si>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</si>
  <si>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</si>
  <si>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</si>
  <si>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</si>
  <si>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</si>
  <si>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</si>
  <si>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</si>
  <si>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</si>
  <si>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</si>
  <si>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</si>
  <si>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</si>
  <si>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</si>
  <si>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</si>
  <si>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</si>
  <si>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</si>
  <si>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</si>
  <si>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</si>
  <si>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</si>
  <si>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</si>
  <si>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</si>
  <si>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</si>
  <si>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</si>
  <si>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</si>
  <si>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</si>
  <si>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</si>
  <si>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</si>
  <si>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</si>
  <si>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</si>
  <si>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</si>
  <si>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</si>
  <si>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</si>
  <si>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</si>
  <si>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</si>
  <si>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</si>
  <si>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</si>
  <si>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</si>
  <si>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</si>
  <si>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</si>
  <si>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</si>
  <si>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</si>
  <si>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</si>
  <si>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</si>
  <si>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</si>
  <si>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</si>
  <si>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</si>
  <si>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</si>
  <si>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</si>
  <si>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</si>
  <si>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</si>
  <si>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</si>
  <si>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</si>
  <si>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</si>
  <si>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</si>
  <si>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</si>
  <si>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</si>
  <si>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</si>
  <si>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</si>
  <si>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</si>
  <si>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</si>
  <si>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</si>
  <si>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</si>
  <si>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</si>
  <si>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</si>
  <si>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</si>
  <si>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</si>
  <si>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</si>
  <si>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</si>
  <si>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</si>
  <si>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</si>
  <si>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</si>
  <si>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</si>
  <si>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</si>
  <si>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</si>
  <si>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</si>
  <si>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</si>
  <si>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</si>
  <si>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</si>
  <si>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</si>
  <si>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</si>
  <si>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</si>
  <si>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</si>
  <si>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</si>
  <si>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</si>
  <si>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</si>
  <si>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</si>
  <si>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</si>
  <si>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</si>
  <si>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</si>
  <si>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</si>
  <si>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</si>
  <si>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</si>
  <si>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</si>
  <si>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</si>
  <si>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</si>
  <si>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</si>
  <si>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</si>
  <si>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</si>
  <si>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</si>
  <si>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</si>
  <si>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</si>
  <si>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</si>
  <si>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</si>
  <si>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</si>
  <si>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</si>
  <si>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</si>
  <si>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</si>
  <si>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</si>
  <si>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</si>
  <si>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</si>
  <si>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</si>
  <si>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</si>
  <si>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</si>
  <si>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</si>
  <si>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</si>
  <si>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</si>
  <si>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</si>
  <si>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</si>
  <si>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</si>
  <si>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</si>
  <si>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</si>
  <si>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</si>
  <si>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</si>
  <si>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</si>
  <si>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</si>
  <si>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</si>
  <si>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</si>
  <si>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</si>
  <si>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</si>
  <si>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</si>
  <si>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</si>
  <si>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</si>
  <si>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</si>
  <si>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</si>
  <si>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</si>
  <si>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</si>
  <si>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</si>
  <si>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</si>
  <si>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</si>
  <si>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</si>
  <si>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</si>
  <si>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</si>
  <si>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</si>
  <si>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</si>
  <si>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</si>
  <si>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</si>
  <si>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</si>
  <si>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</si>
  <si>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</si>
  <si>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</si>
  <si>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</si>
  <si>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</si>
  <si>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</si>
  <si>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</si>
  <si>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</si>
  <si>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</si>
  <si>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</si>
  <si>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</si>
  <si>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</si>
  <si>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</si>
  <si>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</si>
  <si>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</si>
  <si>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</si>
  <si>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</si>
  <si>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</si>
  <si>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</si>
  <si>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</si>
  <si>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</si>
  <si>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</si>
  <si>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</si>
  <si>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</si>
  <si>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</si>
  <si>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</si>
  <si>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</si>
  <si>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</si>
  <si>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</si>
  <si>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</si>
  <si>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</si>
  <si>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</si>
  <si>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</si>
  <si>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</si>
  <si>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</si>
  <si>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</si>
  <si>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</si>
  <si>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</si>
  <si>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</si>
  <si>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</si>
  <si>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</si>
  <si>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</si>
  <si>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</si>
  <si>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</si>
  <si>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</si>
  <si>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</si>
  <si>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</si>
  <si>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</si>
  <si>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</si>
  <si>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</si>
  <si>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</si>
  <si>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</si>
  <si>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</si>
  <si>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</si>
  <si>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</si>
  <si>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</si>
  <si>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</si>
  <si>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</si>
  <si>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</si>
  <si>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</si>
  <si>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</si>
  <si>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</si>
  <si>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</si>
  <si>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</si>
  <si>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</si>
  <si>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</si>
  <si>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</si>
  <si>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</si>
  <si>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</si>
  <si>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</si>
  <si>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</si>
  <si>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</si>
  <si>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</si>
  <si>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</si>
  <si>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</si>
  <si>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</si>
  <si>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</si>
  <si>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</si>
  <si>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</si>
  <si>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</si>
  <si>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</si>
  <si>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</si>
  <si>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</si>
  <si>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</si>
  <si>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</si>
  <si>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</si>
  <si>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</si>
  <si>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</si>
  <si>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</si>
  <si>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</si>
  <si>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</si>
  <si>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</si>
  <si>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</si>
  <si>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</si>
  <si>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</si>
  <si>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</si>
  <si>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</si>
  <si>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</si>
  <si>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</si>
  <si>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</si>
  <si>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</si>
  <si>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</si>
  <si>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</si>
  <si>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</si>
  <si>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</si>
  <si>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</si>
  <si>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</si>
  <si>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</si>
  <si>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</si>
  <si>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</si>
  <si>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</si>
  <si>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</si>
  <si>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</si>
  <si>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</si>
  <si>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</si>
  <si>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文化体育与传媒</t>
  </si>
  <si>
    <t xml:space="preserve">    医疗卫生</t>
  </si>
  <si>
    <t xml:space="preserve">    农业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</si>
  <si>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</si>
  <si>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</si>
  <si>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</si>
  <si>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</si>
  <si>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</si>
  <si>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</si>
  <si>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</si>
  <si>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</si>
  <si>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</si>
  <si>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</si>
  <si>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</si>
  <si>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</si>
  <si>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</si>
  <si>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</si>
  <si>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</si>
  <si>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</si>
  <si>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</si>
  <si>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</si>
  <si>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</si>
  <si>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</si>
  <si>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</si>
  <si>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</si>
  <si>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</si>
  <si>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</si>
  <si>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</si>
  <si>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</si>
  <si>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</si>
  <si>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</si>
  <si>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</si>
  <si>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</si>
  <si>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</si>
  <si>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</si>
  <si>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</si>
  <si>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</si>
  <si>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</si>
  <si>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</si>
  <si>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</si>
  <si>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</si>
  <si>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</si>
  <si>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</si>
  <si>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</si>
  <si>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</si>
  <si>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</si>
  <si>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</si>
  <si>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</si>
  <si>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</si>
  <si>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</si>
  <si>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</si>
  <si>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</si>
  <si>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</si>
  <si>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</si>
  <si>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</si>
  <si>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</si>
  <si>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</si>
  <si>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</si>
  <si>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</si>
  <si>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</si>
  <si>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</si>
  <si>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</si>
  <si>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</si>
  <si>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</si>
  <si>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</si>
  <si>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</si>
  <si>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</si>
  <si>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</si>
  <si>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</si>
  <si>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</si>
  <si>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</si>
  <si>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</si>
  <si>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</si>
  <si>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</si>
  <si>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</si>
  <si>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</si>
  <si>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</si>
  <si>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</si>
  <si>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</si>
  <si>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</si>
  <si>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</si>
  <si>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</si>
  <si>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</si>
  <si>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</si>
  <si>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</si>
  <si>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</si>
  <si>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</si>
  <si>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</si>
  <si>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</si>
  <si>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</si>
  <si>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</si>
  <si>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</si>
  <si>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</si>
  <si>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</si>
  <si>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</si>
  <si>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</si>
  <si>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</si>
  <si>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</si>
  <si>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</si>
  <si>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</si>
  <si>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</si>
  <si>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</si>
  <si>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</si>
  <si>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</si>
  <si>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</si>
  <si>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</si>
  <si>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</si>
  <si>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</si>
  <si>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</si>
  <si>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</si>
  <si>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</si>
  <si>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</si>
  <si>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</si>
  <si>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</si>
  <si>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</si>
  <si>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</si>
  <si>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</si>
  <si>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</si>
  <si>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</si>
  <si>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</si>
  <si>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</si>
  <si>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</si>
  <si>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</si>
  <si>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</si>
  <si>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</si>
  <si>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</si>
  <si>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</si>
  <si>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</si>
  <si>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</si>
  <si>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</si>
  <si>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</si>
  <si>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</si>
  <si>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</si>
  <si>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</si>
  <si>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</si>
  <si>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</si>
  <si>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</si>
  <si>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</si>
  <si>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</si>
  <si>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</si>
  <si>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</si>
  <si>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</si>
  <si>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</si>
  <si>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</si>
  <si>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</si>
  <si>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</si>
  <si>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二十四、 债务还本支出</t>
  </si>
  <si>
    <t xml:space="preserve">    地方政府一般债券还本支出</t>
  </si>
  <si>
    <t>二十五、债务发行费用支出</t>
  </si>
  <si>
    <t xml:space="preserve">    地方政府一般债务发行费用支出</t>
  </si>
  <si>
    <t>二十六、其他支出</t>
  </si>
  <si>
    <t xml:space="preserve">    年初预留</t>
  </si>
  <si>
    <t>佳县2024年一般公共预算本级支出经济分类预算表</t>
  </si>
  <si>
    <t>科目编码</t>
  </si>
  <si>
    <t>科目名称</t>
  </si>
  <si>
    <t>类</t>
  </si>
  <si>
    <t>款</t>
  </si>
  <si>
    <t>工资福利支出</t>
  </si>
  <si>
    <t>01</t>
  </si>
  <si>
    <t>基本工资</t>
  </si>
  <si>
    <t>02</t>
  </si>
  <si>
    <t>津贴补贴</t>
  </si>
  <si>
    <t>03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</si>
  <si>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</si>
  <si>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</si>
  <si>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</si>
  <si>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</si>
  <si>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</si>
  <si>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</si>
  <si>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</si>
  <si>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</si>
  <si>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职工医疗保险缴费</t>
  </si>
  <si>
    <r>
      <t>1</t>
    </r>
    <r>
      <rPr>
        <sz val="11"/>
        <rFont val="宋体"/>
        <family val="0"/>
      </rPr>
      <t>2</t>
    </r>
  </si>
  <si>
    <t>其他社会保障缴费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</si>
  <si>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</si>
  <si>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</si>
  <si>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</si>
  <si>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</si>
  <si>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</si>
  <si>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</si>
  <si>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04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</si>
  <si>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</si>
  <si>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</si>
  <si>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</si>
  <si>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</si>
  <si>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</si>
  <si>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</si>
  <si>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</si>
  <si>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</si>
  <si>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</si>
  <si>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</si>
  <si>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</si>
  <si>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</si>
  <si>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</si>
  <si>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</si>
  <si>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</si>
  <si>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</si>
  <si>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</si>
  <si>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</si>
  <si>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</si>
  <si>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</si>
  <si>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24</t>
  </si>
  <si>
    <t>被装购置费</t>
  </si>
  <si>
    <t>26</t>
  </si>
  <si>
    <t>劳务费</t>
  </si>
  <si>
    <t>27</t>
  </si>
  <si>
    <t>委托业务费</t>
  </si>
  <si>
    <t>31</t>
  </si>
  <si>
    <t>39</t>
  </si>
  <si>
    <t>其他交通费用</t>
  </si>
  <si>
    <t>99</t>
  </si>
  <si>
    <t>其他商品和服务支出</t>
  </si>
  <si>
    <t>对个人和家庭的补助</t>
  </si>
  <si>
    <t>离休费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</si>
  <si>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</si>
  <si>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</si>
  <si>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</si>
  <si>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</si>
  <si>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</si>
  <si>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</si>
  <si>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</si>
  <si>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</si>
  <si>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</si>
  <si>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公务用车购置</t>
  </si>
  <si>
    <t>债务利息支出</t>
  </si>
  <si>
    <t>国内债务付息</t>
  </si>
  <si>
    <t>佳县2024年一般公共预算支出功能分类预算表</t>
  </si>
  <si>
    <t>上年决算（执行)数</t>
  </si>
  <si>
    <t>预算数为决算（执行）数%</t>
  </si>
  <si>
    <t xml:space="preserve">      信访事务</t>
  </si>
  <si>
    <t xml:space="preserve">      残疾人就业</t>
  </si>
  <si>
    <t xml:space="preserve"> 巩固脱贫衔接乡村振兴</t>
  </si>
  <si>
    <t xml:space="preserve">    其他巩固脱贫衔接乡村振兴支出</t>
  </si>
  <si>
    <t xml:space="preserve">      对村级一事一议的补助</t>
  </si>
  <si>
    <t>二十四、债务发行费用支出</t>
  </si>
  <si>
    <t>二十五、其他支出</t>
  </si>
  <si>
    <t>佳县2024年专项转移支付分项目收入预算表</t>
  </si>
  <si>
    <t>已落实
乡镇数</t>
  </si>
  <si>
    <t>未落实
乡镇数</t>
  </si>
  <si>
    <t>专项转移支付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</si>
  <si>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</si>
  <si>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</si>
  <si>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</si>
  <si>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</si>
  <si>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</si>
  <si>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</si>
  <si>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</si>
  <si>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</si>
  <si>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</si>
  <si>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</si>
  <si>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</si>
  <si>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</si>
  <si>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</si>
  <si>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</si>
  <si>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粮油物资储备支出</t>
  </si>
  <si>
    <t>住房保障支出</t>
  </si>
  <si>
    <t>2024年专项转移支付分乡镇预算情况表</t>
  </si>
  <si>
    <t>合　计</t>
  </si>
  <si>
    <t>佳州街道办</t>
  </si>
  <si>
    <t>螅镇</t>
  </si>
  <si>
    <t>坑镇</t>
  </si>
  <si>
    <t>店镇</t>
  </si>
  <si>
    <t>木头峪镇</t>
  </si>
  <si>
    <t>佳芦镇</t>
  </si>
  <si>
    <t>乌镇</t>
  </si>
  <si>
    <t>金明寺镇</t>
  </si>
  <si>
    <t>朱官寨镇</t>
  </si>
  <si>
    <t>刘国具镇</t>
  </si>
  <si>
    <t>通镇</t>
  </si>
  <si>
    <t>王家砭镇</t>
  </si>
  <si>
    <t>方塌镇</t>
  </si>
  <si>
    <t>佳县2024年政府性基金预算收入预算表</t>
  </si>
  <si>
    <r>
      <t>3、</t>
    </r>
    <r>
      <rPr>
        <sz val="11"/>
        <rFont val="宋体"/>
        <family val="0"/>
      </rPr>
      <t>其他地方自行试点项目收益专项债券收入</t>
    </r>
  </si>
  <si>
    <t>三、地方政府性基金收入合计</t>
  </si>
  <si>
    <t>四、上级补助收入</t>
  </si>
  <si>
    <t>五、收入总计</t>
  </si>
  <si>
    <t>佳县2024年政府性基金预算支出预算表</t>
  </si>
  <si>
    <t>2013年
完成数</t>
  </si>
  <si>
    <t>年初
预算数</t>
  </si>
  <si>
    <t>一、本级支出</t>
  </si>
  <si>
    <t>3、其他地方自行试点项目收益专项债券付息及发行费用支出</t>
  </si>
  <si>
    <t>二、调出资金</t>
  </si>
  <si>
    <t>佳县2024年政府性基金上级补助收入预算表</t>
  </si>
  <si>
    <t xml:space="preserve">     福利彩票公益金收入</t>
  </si>
  <si>
    <t xml:space="preserve">     体育彩票公益金收入</t>
  </si>
  <si>
    <t>本级2024年国有资本经营收入预算表</t>
  </si>
  <si>
    <t>项　　　目</t>
  </si>
  <si>
    <t>2023年预算
比上年±%</t>
  </si>
  <si>
    <t>一、利润收入</t>
  </si>
  <si>
    <t>二、股利、股息收入</t>
  </si>
  <si>
    <t>三、产权转让收入</t>
  </si>
  <si>
    <t>四、其他国有资本经营预算收入</t>
  </si>
  <si>
    <t>本年收入合计</t>
  </si>
  <si>
    <t>转移性收入</t>
  </si>
  <si>
    <t>补助收入</t>
  </si>
  <si>
    <t>上年结转</t>
  </si>
  <si>
    <t>收入总计</t>
  </si>
  <si>
    <t>本级2024年国有资本经营支出预算表</t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</si>
  <si>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</si>
  <si>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</si>
  <si>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</si>
  <si>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</si>
  <si>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转移性支出</t>
  </si>
  <si>
    <t>国有资本经营预算调出资金</t>
  </si>
  <si>
    <t>支出总计</t>
  </si>
  <si>
    <t>佳县2024年社会保险基金收入预算表</t>
  </si>
  <si>
    <t>项      目</t>
  </si>
  <si>
    <t>2024年预算数</t>
  </si>
  <si>
    <t>一、城乡居民基本养老保险基金收入</t>
  </si>
  <si>
    <t>二、城镇职工基本医疗保险基金收入</t>
  </si>
  <si>
    <t>三、城镇居民基本医疗保险基金收入</t>
  </si>
  <si>
    <t>四、新型农村合作医疗基金收入</t>
  </si>
  <si>
    <t>五、工伤保险基金收入</t>
  </si>
  <si>
    <t>六、机关事业单位基本养老保险基金收入</t>
  </si>
  <si>
    <t>佳县2024年社会保险基金支出预算表</t>
  </si>
  <si>
    <t>一、城乡居民基本养老保险基金支出</t>
  </si>
  <si>
    <t>二、城镇职工基本医疗保险基金支出</t>
  </si>
  <si>
    <t>三、城镇居民基本医疗保险基金支出</t>
  </si>
  <si>
    <t>四、新型农村合作医疗基金支出</t>
  </si>
  <si>
    <t>五、工伤保险基金支出</t>
  </si>
  <si>
    <t>佳县2024年“三公”经费预算表</t>
  </si>
  <si>
    <t>单位</t>
  </si>
  <si>
    <t>“三公”经费较2020年执行数下降%</t>
  </si>
  <si>
    <t>“三公”经费预算数较上年执行数下降%</t>
  </si>
  <si>
    <t>佳县</t>
  </si>
  <si>
    <t>　　说明：1、综合考虑目前公务用车实际情况及油价等社会价格因素，2024年公务用车运行维护费预计支出470万元，略有下降；2、根据年初部门预算情况，预计2024年公务用车购置费94万元，较2023年执行数基本持平；3、考虑到各单位实际接待情况及物价水平，2024年全县部门公务接待费预计支出264.3万元，与2023年执行数略有下降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</si>
</sst>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_ ;_ * \-#,##0_ ;_ * &quot;-&quot;??_ ;_ @_ "/>
    <numFmt numFmtId="178" formatCode="0_ "/>
    <numFmt numFmtId="179" formatCode="0.0_ "/>
    <numFmt numFmtId="180" formatCode="0.00_);\(0.00\)"/>
  </numFmts>
  <fonts count="6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方正小标宋_GBK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6"/>
      <name val="方正小标宋_GBK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黑体"/>
      <family val="3"/>
    </font>
    <font>
      <b/>
      <sz val="10"/>
      <name val="Helv"/>
      <family val="2"/>
    </font>
    <font>
      <sz val="14"/>
      <name val="宋体"/>
      <family val="0"/>
    </font>
    <font>
      <sz val="20"/>
      <name val="方正小标宋简体"/>
      <family val="4"/>
    </font>
    <font>
      <sz val="24"/>
      <name val="方正小标宋简体"/>
      <family val="4"/>
    </font>
    <font>
      <sz val="18"/>
      <name val="宋体"/>
      <family val="0"/>
    </font>
    <font>
      <sz val="17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</cellStyleXfs>
  <cellXfs count="29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0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10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0" xfId="63" applyFont="1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1" fillId="0" borderId="0" xfId="63" applyFont="1" applyAlignment="1">
      <alignment horizontal="righ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/>
      <protection/>
    </xf>
    <xf numFmtId="0" fontId="5" fillId="0" borderId="10" xfId="63" applyFont="1" applyBorder="1" applyAlignment="1">
      <alignment horizontal="center" vertical="center" wrapText="1"/>
      <protection/>
    </xf>
    <xf numFmtId="177" fontId="5" fillId="0" borderId="10" xfId="63" applyNumberFormat="1" applyFont="1" applyBorder="1" applyAlignment="1">
      <alignment horizontal="center" vertical="center" wrapText="1"/>
      <protection/>
    </xf>
    <xf numFmtId="10" fontId="5" fillId="0" borderId="10" xfId="17" applyNumberFormat="1" applyFont="1" applyFill="1" applyBorder="1" applyAlignment="1">
      <alignment horizontal="right" vertical="center"/>
    </xf>
    <xf numFmtId="0" fontId="1" fillId="0" borderId="10" xfId="63" applyFont="1" applyBorder="1" applyAlignment="1">
      <alignment horizontal="left" vertical="center" indent="1"/>
      <protection/>
    </xf>
    <xf numFmtId="177" fontId="1" fillId="0" borderId="10" xfId="15" applyNumberFormat="1" applyFont="1" applyBorder="1" applyAlignment="1">
      <alignment vertical="center"/>
    </xf>
    <xf numFmtId="177" fontId="1" fillId="0" borderId="10" xfId="15" applyNumberFormat="1" applyFont="1" applyBorder="1" applyAlignment="1">
      <alignment horizontal="center" vertical="center"/>
    </xf>
    <xf numFmtId="177" fontId="1" fillId="0" borderId="10" xfId="63" applyNumberFormat="1" applyFont="1" applyBorder="1" applyAlignment="1">
      <alignment horizontal="center" vertical="center" wrapText="1"/>
      <protection/>
    </xf>
    <xf numFmtId="10" fontId="1" fillId="0" borderId="10" xfId="17" applyNumberFormat="1" applyFont="1" applyFill="1" applyBorder="1" applyAlignment="1">
      <alignment horizontal="right" vertical="center"/>
    </xf>
    <xf numFmtId="0" fontId="1" fillId="0" borderId="10" xfId="63" applyFont="1" applyBorder="1" applyAlignment="1">
      <alignment horizontal="left" vertical="center" wrapText="1" indent="1"/>
      <protection/>
    </xf>
    <xf numFmtId="177" fontId="1" fillId="0" borderId="15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177" fontId="5" fillId="0" borderId="10" xfId="15" applyNumberFormat="1" applyFont="1" applyBorder="1" applyAlignment="1">
      <alignment horizontal="center" vertical="center"/>
    </xf>
    <xf numFmtId="0" fontId="5" fillId="0" borderId="10" xfId="63" applyFont="1" applyBorder="1" applyAlignment="1">
      <alignment vertical="center"/>
      <protection/>
    </xf>
    <xf numFmtId="177" fontId="5" fillId="0" borderId="10" xfId="15" applyNumberFormat="1" applyFont="1" applyBorder="1" applyAlignment="1">
      <alignment vertical="center"/>
    </xf>
    <xf numFmtId="0" fontId="1" fillId="0" borderId="10" xfId="63" applyFont="1" applyBorder="1" applyAlignment="1">
      <alignment vertical="center"/>
      <protection/>
    </xf>
    <xf numFmtId="177" fontId="1" fillId="0" borderId="10" xfId="15" applyNumberFormat="1" applyFont="1" applyBorder="1" applyAlignment="1">
      <alignment vertical="center"/>
    </xf>
    <xf numFmtId="177" fontId="0" fillId="0" borderId="0" xfId="63" applyNumberFormat="1" applyFont="1" applyAlignment="1">
      <alignment vertical="center"/>
      <protection/>
    </xf>
    <xf numFmtId="177" fontId="5" fillId="0" borderId="10" xfId="63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" fillId="0" borderId="13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 wrapText="1"/>
      <protection/>
    </xf>
    <xf numFmtId="177" fontId="5" fillId="0" borderId="15" xfId="63" applyNumberFormat="1" applyFont="1" applyBorder="1" applyAlignment="1">
      <alignment horizontal="right" vertical="center" wrapText="1"/>
      <protection/>
    </xf>
    <xf numFmtId="10" fontId="5" fillId="0" borderId="10" xfId="17" applyNumberFormat="1" applyFont="1" applyFill="1" applyBorder="1" applyAlignment="1">
      <alignment vertical="center"/>
    </xf>
    <xf numFmtId="0" fontId="6" fillId="0" borderId="0" xfId="63" applyFont="1" applyAlignment="1">
      <alignment vertical="center"/>
      <protection/>
    </xf>
    <xf numFmtId="177" fontId="1" fillId="0" borderId="10" xfId="15" applyNumberFormat="1" applyFont="1" applyBorder="1" applyAlignment="1">
      <alignment vertical="center" wrapText="1"/>
    </xf>
    <xf numFmtId="177" fontId="1" fillId="0" borderId="15" xfId="63" applyNumberFormat="1" applyFont="1" applyBorder="1" applyAlignment="1">
      <alignment horizontal="right" vertical="center" wrapText="1"/>
      <protection/>
    </xf>
    <xf numFmtId="10" fontId="1" fillId="0" borderId="10" xfId="17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 applyProtection="1">
      <alignment horizontal="left" vertical="center"/>
      <protection/>
    </xf>
    <xf numFmtId="177" fontId="5" fillId="0" borderId="15" xfId="15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0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7" xfId="0" applyFont="1" applyFill="1" applyBorder="1" applyAlignment="1">
      <alignment horizontal="left" vertical="center" wrapText="1" indent="2"/>
    </xf>
    <xf numFmtId="0" fontId="1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vertical="center"/>
    </xf>
    <xf numFmtId="10" fontId="62" fillId="33" borderId="10" xfId="0" applyNumberFormat="1" applyFont="1" applyFill="1" applyBorder="1" applyAlignment="1">
      <alignment vertical="center"/>
    </xf>
    <xf numFmtId="178" fontId="62" fillId="33" borderId="10" xfId="0" applyNumberFormat="1" applyFont="1" applyFill="1" applyBorder="1" applyAlignment="1" applyProtection="1">
      <alignment horizontal="left" vertical="center"/>
      <protection locked="0"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179" fontId="62" fillId="33" borderId="10" xfId="0" applyNumberFormat="1" applyFont="1" applyFill="1" applyBorder="1" applyAlignment="1" applyProtection="1">
      <alignment horizontal="left" vertical="center"/>
      <protection locked="0"/>
    </xf>
    <xf numFmtId="178" fontId="62" fillId="33" borderId="15" xfId="0" applyNumberFormat="1" applyFont="1" applyFill="1" applyBorder="1" applyAlignment="1" applyProtection="1">
      <alignment horizontal="left" vertical="center"/>
      <protection locked="0"/>
    </xf>
    <xf numFmtId="179" fontId="62" fillId="33" borderId="15" xfId="0" applyNumberFormat="1" applyFont="1" applyFill="1" applyBorder="1" applyAlignment="1" applyProtection="1">
      <alignment horizontal="left" vertical="center"/>
      <protection locked="0"/>
    </xf>
    <xf numFmtId="0" fontId="62" fillId="33" borderId="15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1" fontId="62" fillId="33" borderId="10" xfId="0" applyNumberFormat="1" applyFont="1" applyFill="1" applyBorder="1" applyAlignment="1" applyProtection="1">
      <alignment vertical="center"/>
      <protection locked="0"/>
    </xf>
    <xf numFmtId="0" fontId="62" fillId="33" borderId="10" xfId="0" applyNumberFormat="1" applyFont="1" applyFill="1" applyBorder="1" applyAlignment="1" applyProtection="1">
      <alignment vertical="center"/>
      <protection locked="0"/>
    </xf>
    <xf numFmtId="0" fontId="64" fillId="33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center"/>
    </xf>
    <xf numFmtId="0" fontId="62" fillId="33" borderId="11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6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NumberFormat="1" applyFont="1" applyFill="1" applyAlignment="1">
      <alignment horizontal="center" vertical="center"/>
    </xf>
    <xf numFmtId="0" fontId="1" fillId="33" borderId="0" xfId="63" applyFont="1" applyFill="1" applyAlignment="1">
      <alignment vertical="center"/>
      <protection/>
    </xf>
    <xf numFmtId="0" fontId="1" fillId="33" borderId="0" xfId="63" applyFont="1" applyFill="1" applyAlignment="1">
      <alignment horizontal="right" vertical="center"/>
      <protection/>
    </xf>
    <xf numFmtId="180" fontId="61" fillId="33" borderId="10" xfId="0" applyNumberFormat="1" applyFont="1" applyFill="1" applyBorder="1" applyAlignment="1">
      <alignment horizontal="center" vertical="center"/>
    </xf>
    <xf numFmtId="180" fontId="66" fillId="33" borderId="10" xfId="0" applyNumberFormat="1" applyFont="1" applyFill="1" applyBorder="1" applyAlignment="1">
      <alignment vertical="center"/>
    </xf>
    <xf numFmtId="178" fontId="66" fillId="33" borderId="10" xfId="0" applyNumberFormat="1" applyFont="1" applyFill="1" applyBorder="1" applyAlignment="1" applyProtection="1">
      <alignment horizontal="left" vertical="center"/>
      <protection locked="0"/>
    </xf>
    <xf numFmtId="179" fontId="66" fillId="33" borderId="10" xfId="0" applyNumberFormat="1" applyFont="1" applyFill="1" applyBorder="1" applyAlignment="1" applyProtection="1">
      <alignment horizontal="left" vertical="center"/>
      <protection locked="0"/>
    </xf>
    <xf numFmtId="178" fontId="66" fillId="33" borderId="15" xfId="0" applyNumberFormat="1" applyFont="1" applyFill="1" applyBorder="1" applyAlignment="1" applyProtection="1">
      <alignment horizontal="left" vertical="center"/>
      <protection locked="0"/>
    </xf>
    <xf numFmtId="179" fontId="66" fillId="33" borderId="15" xfId="0" applyNumberFormat="1" applyFont="1" applyFill="1" applyBorder="1" applyAlignment="1" applyProtection="1">
      <alignment horizontal="left" vertical="center"/>
      <protection locked="0"/>
    </xf>
    <xf numFmtId="0" fontId="66" fillId="33" borderId="15" xfId="0" applyFont="1" applyFill="1" applyBorder="1" applyAlignment="1">
      <alignment vertical="center"/>
    </xf>
    <xf numFmtId="180" fontId="61" fillId="33" borderId="10" xfId="0" applyNumberFormat="1" applyFont="1" applyFill="1" applyBorder="1" applyAlignment="1">
      <alignment vertical="center"/>
    </xf>
    <xf numFmtId="180" fontId="66" fillId="33" borderId="10" xfId="0" applyNumberFormat="1" applyFont="1" applyFill="1" applyBorder="1" applyAlignment="1" applyProtection="1">
      <alignment vertical="center"/>
      <protection locked="0"/>
    </xf>
    <xf numFmtId="180" fontId="59" fillId="33" borderId="10" xfId="0" applyNumberFormat="1" applyFont="1" applyFill="1" applyBorder="1" applyAlignment="1">
      <alignment vertical="center"/>
    </xf>
    <xf numFmtId="180" fontId="43" fillId="33" borderId="10" xfId="0" applyNumberFormat="1" applyFont="1" applyFill="1" applyBorder="1" applyAlignment="1">
      <alignment vertical="center"/>
    </xf>
    <xf numFmtId="0" fontId="66" fillId="33" borderId="10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6" fillId="33" borderId="20" xfId="0" applyFont="1" applyFill="1" applyBorder="1" applyAlignment="1">
      <alignment vertical="center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indent="1"/>
      <protection/>
    </xf>
    <xf numFmtId="0" fontId="1" fillId="33" borderId="10" xfId="0" applyFont="1" applyFill="1" applyBorder="1" applyAlignment="1">
      <alignment vertical="center"/>
    </xf>
    <xf numFmtId="177" fontId="1" fillId="33" borderId="10" xfId="15" applyNumberFormat="1" applyFont="1" applyFill="1" applyBorder="1" applyAlignment="1">
      <alignment vertical="center"/>
    </xf>
    <xf numFmtId="0" fontId="1" fillId="0" borderId="15" xfId="63" applyNumberFormat="1" applyFont="1" applyFill="1" applyBorder="1" applyAlignment="1">
      <alignment horizontal="right" vertical="center" wrapText="1"/>
      <protection/>
    </xf>
    <xf numFmtId="0" fontId="0" fillId="0" borderId="0" xfId="63" applyFont="1" applyAlignment="1">
      <alignment horizontal="right" vertical="center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63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vertical="center"/>
    </xf>
    <xf numFmtId="0" fontId="0" fillId="33" borderId="15" xfId="63" applyNumberFormat="1" applyFont="1" applyFill="1" applyBorder="1" applyAlignment="1">
      <alignment horizontal="right" vertical="center" wrapText="1"/>
      <protection/>
    </xf>
    <xf numFmtId="10" fontId="0" fillId="33" borderId="10" xfId="17" applyNumberFormat="1" applyFont="1" applyFill="1" applyBorder="1" applyAlignment="1">
      <alignment horizontal="right" vertical="center"/>
    </xf>
    <xf numFmtId="177" fontId="0" fillId="33" borderId="10" xfId="15" applyNumberFormat="1" applyFont="1" applyFill="1" applyBorder="1" applyAlignment="1">
      <alignment vertical="center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5" xfId="63" applyNumberFormat="1" applyFont="1" applyFill="1" applyBorder="1" applyAlignment="1">
      <alignment horizontal="right" vertical="center" wrapText="1"/>
      <protection/>
    </xf>
    <xf numFmtId="10" fontId="6" fillId="33" borderId="10" xfId="17" applyNumberFormat="1" applyFont="1" applyFill="1" applyBorder="1" applyAlignment="1">
      <alignment horizontal="right" vertical="center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5" xfId="63" applyNumberFormat="1" applyFont="1" applyFill="1" applyBorder="1" applyAlignment="1">
      <alignment horizontal="center" vertical="center" wrapText="1"/>
      <protection/>
    </xf>
    <xf numFmtId="0" fontId="5" fillId="0" borderId="15" xfId="63" applyNumberFormat="1" applyFont="1" applyFill="1" applyBorder="1" applyAlignment="1">
      <alignment horizontal="right" vertical="center" wrapText="1"/>
      <protection/>
    </xf>
    <xf numFmtId="0" fontId="5" fillId="33" borderId="10" xfId="63" applyFont="1" applyFill="1" applyBorder="1">
      <alignment vertical="center"/>
      <protection/>
    </xf>
    <xf numFmtId="0" fontId="5" fillId="33" borderId="15" xfId="63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63" applyFont="1" applyBorder="1">
      <alignment vertical="center"/>
      <protection/>
    </xf>
    <xf numFmtId="0" fontId="6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66" fillId="0" borderId="10" xfId="0" applyFont="1" applyBorder="1" applyAlignment="1">
      <alignment horizontal="center" vertical="center"/>
    </xf>
    <xf numFmtId="0" fontId="66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NumberFormat="1" applyFont="1" applyFill="1" applyBorder="1" applyAlignment="1">
      <alignment horizontal="right" vertical="center"/>
    </xf>
    <xf numFmtId="0" fontId="61" fillId="0" borderId="10" xfId="0" applyNumberFormat="1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10" xfId="0" applyNumberFormat="1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left" vertical="center" wrapText="1"/>
    </xf>
    <xf numFmtId="3" fontId="66" fillId="34" borderId="10" xfId="0" applyNumberFormat="1" applyFont="1" applyFill="1" applyBorder="1" applyAlignment="1" applyProtection="1">
      <alignment horizontal="right" vertical="center"/>
      <protection/>
    </xf>
    <xf numFmtId="0" fontId="61" fillId="0" borderId="10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1" xfId="63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20" xfId="15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 wrapText="1"/>
    </xf>
    <xf numFmtId="0" fontId="5" fillId="33" borderId="10" xfId="63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66" fillId="0" borderId="19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10" fontId="5" fillId="0" borderId="10" xfId="15" applyNumberFormat="1" applyFont="1" applyFill="1" applyBorder="1" applyAlignment="1">
      <alignment vertical="center"/>
    </xf>
    <xf numFmtId="10" fontId="5" fillId="0" borderId="10" xfId="63" applyNumberFormat="1" applyFont="1" applyFill="1" applyBorder="1" applyAlignment="1">
      <alignment vertical="center"/>
      <protection/>
    </xf>
    <xf numFmtId="10" fontId="1" fillId="0" borderId="10" xfId="15" applyNumberFormat="1" applyFont="1" applyFill="1" applyBorder="1" applyAlignment="1">
      <alignment vertical="center"/>
    </xf>
    <xf numFmtId="10" fontId="1" fillId="0" borderId="10" xfId="63" applyNumberFormat="1" applyFont="1" applyFill="1" applyBorder="1" applyAlignment="1">
      <alignment vertical="center"/>
      <protection/>
    </xf>
    <xf numFmtId="177" fontId="6" fillId="0" borderId="0" xfId="63" applyNumberFormat="1" applyFont="1" applyAlignment="1">
      <alignment vertical="center"/>
      <protection/>
    </xf>
    <xf numFmtId="177" fontId="5" fillId="0" borderId="10" xfId="63" applyNumberFormat="1" applyFont="1" applyBorder="1" applyAlignment="1">
      <alignment vertical="center"/>
      <protection/>
    </xf>
    <xf numFmtId="179" fontId="5" fillId="0" borderId="10" xfId="15" applyNumberFormat="1" applyFont="1" applyFill="1" applyBorder="1" applyAlignment="1">
      <alignment vertical="center"/>
    </xf>
    <xf numFmtId="179" fontId="5" fillId="0" borderId="10" xfId="63" applyNumberFormat="1" applyFont="1" applyFill="1" applyBorder="1" applyAlignment="1">
      <alignment vertical="center"/>
      <protection/>
    </xf>
    <xf numFmtId="179" fontId="1" fillId="0" borderId="10" xfId="15" applyNumberFormat="1" applyFont="1" applyFill="1" applyBorder="1" applyAlignment="1">
      <alignment vertical="center"/>
    </xf>
    <xf numFmtId="0" fontId="1" fillId="0" borderId="10" xfId="63" applyFont="1" applyBorder="1" applyAlignment="1">
      <alignment horizontal="left" vertical="center" wrapText="1"/>
      <protection/>
    </xf>
    <xf numFmtId="177" fontId="1" fillId="0" borderId="10" xfId="15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63" applyFont="1" applyBorder="1" applyAlignment="1">
      <alignment vertical="center" wrapText="1"/>
      <protection/>
    </xf>
    <xf numFmtId="0" fontId="5" fillId="0" borderId="10" xfId="63" applyFont="1" applyBorder="1" applyAlignment="1">
      <alignment vertical="center" wrapText="1"/>
      <protection/>
    </xf>
    <xf numFmtId="177" fontId="5" fillId="0" borderId="10" xfId="15" applyNumberFormat="1" applyFont="1" applyBorder="1" applyAlignment="1">
      <alignment vertical="center" wrapText="1"/>
    </xf>
    <xf numFmtId="179" fontId="1" fillId="0" borderId="10" xfId="63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0" fontId="60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/>
    </xf>
    <xf numFmtId="176" fontId="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176" fontId="1" fillId="0" borderId="0" xfId="63" applyNumberFormat="1" applyFont="1" applyFill="1" applyAlignment="1">
      <alignment vertical="center"/>
      <protection/>
    </xf>
    <xf numFmtId="176" fontId="1" fillId="0" borderId="0" xfId="63" applyNumberFormat="1" applyFont="1" applyFill="1" applyAlignment="1">
      <alignment horizontal="right" vertical="center"/>
      <protection/>
    </xf>
    <xf numFmtId="10" fontId="1" fillId="0" borderId="10" xfId="63" applyNumberFormat="1" applyFont="1" applyFill="1" applyBorder="1" applyAlignment="1">
      <alignment horizontal="right" vertical="center" wrapText="1"/>
      <protection/>
    </xf>
    <xf numFmtId="10" fontId="5" fillId="0" borderId="10" xfId="63" applyNumberFormat="1" applyFont="1" applyFill="1" applyBorder="1" applyAlignment="1">
      <alignment horizontal="right" vertical="center" wrapText="1"/>
      <protection/>
    </xf>
    <xf numFmtId="10" fontId="1" fillId="0" borderId="10" xfId="0" applyNumberFormat="1" applyFont="1" applyFill="1" applyBorder="1" applyAlignment="1">
      <alignment horizontal="right" vertical="center" wrapText="1"/>
    </xf>
    <xf numFmtId="10" fontId="1" fillId="0" borderId="10" xfId="17" applyNumberFormat="1" applyFont="1" applyFill="1" applyBorder="1" applyAlignment="1">
      <alignment vertical="center"/>
    </xf>
    <xf numFmtId="10" fontId="5" fillId="0" borderId="10" xfId="0" applyNumberFormat="1" applyFont="1" applyFill="1" applyBorder="1" applyAlignment="1">
      <alignment horizontal="right" vertical="center" wrapText="1"/>
    </xf>
    <xf numFmtId="10" fontId="5" fillId="0" borderId="10" xfId="17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 wrapText="1"/>
    </xf>
    <xf numFmtId="176" fontId="5" fillId="0" borderId="10" xfId="17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17" applyNumberFormat="1" applyFont="1" applyFill="1" applyBorder="1" applyAlignment="1">
      <alignment vertical="center"/>
    </xf>
    <xf numFmtId="177" fontId="1" fillId="0" borderId="10" xfId="15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57" fontId="21" fillId="0" borderId="0" xfId="0" applyNumberFormat="1" applyFont="1" applyAlignment="1">
      <alignment horizont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07预算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Documents%20and%20Settings\Administrator.MICROSOF-2071D6\&#26700;&#38754;\2015&#24180;&#20915;&#31639;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ok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1\2010\2010&#24180;&#20915;&#3163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DOCUME~1\ADMINI~1\LOCALS~1\Temp\Rar$DI00.859\2012&#32769;&#21306;\2012-2014&#24180;&#38485;&#35199;&#30465;&#32769;&#21306;&#21439;&#35268;&#21010;&#27719;&#24635;&#34920;(&#33258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pp\&#36130;&#25919;&#19978;&#25253;\07&#25945;&#32946;&#31995;&#324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11\2010\2009\2007\Documents%20and%20Settings\aaa\&#26700;&#38754;\2005\2004\2002&#25320;&#274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\QQ\499260042\FileRecv\2015&#24180;&#39044;&#31639;(4)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(4)"/>
      <sheetName val="Sheet1"/>
      <sheetName val="Sheet2"/>
      <sheetName val="Sheet3"/>
      <sheetName val="单位表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2010支出快报"/>
      <sheetName val="L03"/>
      <sheetName val="J01-2 (3)"/>
      <sheetName val="J01-2 (2)"/>
      <sheetName val="Sheet1"/>
      <sheetName val="J01-2"/>
      <sheetName val="本级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规划汇总表"/>
      <sheetName val="00000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停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开纵"/>
      <sheetName val="年终"/>
      <sheetName val="Sheet2"/>
      <sheetName val="8月"/>
      <sheetName val="67月"/>
      <sheetName val="00退休"/>
      <sheetName val="Sheet1"/>
      <sheetName val="3月A"/>
      <sheetName val="3月B"/>
      <sheetName val="数据"/>
      <sheetName val="10-11月"/>
      <sheetName val="7-9月"/>
      <sheetName val="6月"/>
      <sheetName val="5月"/>
      <sheetName val="4月"/>
      <sheetName val="3月"/>
      <sheetName val="1月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年任务"/>
      <sheetName val="收入计划"/>
      <sheetName val="2014预算汇总"/>
      <sheetName val="2015预算汇总"/>
      <sheetName val="2014决算"/>
      <sheetName val="2015预算"/>
      <sheetName val="基金预算"/>
      <sheetName val="基金决算"/>
      <sheetName val="2015人员经费"/>
      <sheetName val="公用新增"/>
      <sheetName val="公用变动"/>
      <sheetName val="2014XZMX"/>
      <sheetName val="Sheet14 (2)"/>
      <sheetName val="2015XZMX"/>
      <sheetName val="Sheet14"/>
      <sheetName val="2014公共预算预算测算表"/>
    </sheetNames>
    <definedNames>
      <definedName name="Module.Prix_SMC" sheetId="7"/>
      <definedName name="Prix_SMC" sheetId="7"/>
      <definedName name="巫云楚雨" sheetId="7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zoomScaleSheetLayoutView="100" workbookViewId="0" topLeftCell="A4">
      <selection activeCell="E40" sqref="E40"/>
    </sheetView>
  </sheetViews>
  <sheetFormatPr defaultColWidth="9.00390625" defaultRowHeight="14.25"/>
  <cols>
    <col min="1" max="2" width="9.00390625" style="36" customWidth="1"/>
    <col min="3" max="3" width="20.50390625" style="36" customWidth="1"/>
    <col min="4" max="4" width="16.375" style="36" customWidth="1"/>
    <col min="5" max="16384" width="9.00390625" style="36" customWidth="1"/>
  </cols>
  <sheetData>
    <row r="3" spans="7:8" ht="14.25">
      <c r="G3" s="35"/>
      <c r="H3" s="35"/>
    </row>
    <row r="6" spans="1:9" ht="75" customHeight="1">
      <c r="A6" s="292" t="s">
        <v>0</v>
      </c>
      <c r="B6" s="292"/>
      <c r="C6" s="292"/>
      <c r="D6" s="292"/>
      <c r="E6" s="292"/>
      <c r="F6" s="292"/>
      <c r="G6" s="293"/>
      <c r="H6" s="293"/>
      <c r="I6" s="293"/>
    </row>
    <row r="8" spans="3:4" ht="21.75" customHeight="1">
      <c r="C8" s="294" t="s">
        <v>1</v>
      </c>
      <c r="D8" s="294" t="s">
        <v>2</v>
      </c>
    </row>
    <row r="9" spans="3:4" ht="22.5">
      <c r="C9" s="294"/>
      <c r="D9" s="294"/>
    </row>
    <row r="10" spans="3:4" ht="22.5">
      <c r="C10" s="294" t="s">
        <v>3</v>
      </c>
      <c r="D10" s="294" t="s">
        <v>4</v>
      </c>
    </row>
    <row r="33" spans="1:9" ht="24" customHeight="1">
      <c r="A33" s="295" t="s">
        <v>5</v>
      </c>
      <c r="B33" s="295"/>
      <c r="C33" s="295"/>
      <c r="D33" s="295"/>
      <c r="E33" s="295"/>
      <c r="F33" s="295"/>
      <c r="G33" s="296"/>
      <c r="H33" s="296"/>
      <c r="I33" s="296"/>
    </row>
    <row r="34" spans="1:9" ht="24" customHeight="1">
      <c r="A34" s="297">
        <v>45359</v>
      </c>
      <c r="B34" s="297"/>
      <c r="C34" s="297"/>
      <c r="D34" s="297"/>
      <c r="E34" s="297"/>
      <c r="F34" s="297"/>
      <c r="G34" s="296"/>
      <c r="H34" s="296"/>
      <c r="I34" s="296"/>
    </row>
  </sheetData>
  <sheetProtection/>
  <mergeCells count="3">
    <mergeCell ref="A6:F6"/>
    <mergeCell ref="A33:F33"/>
    <mergeCell ref="A34:F34"/>
  </mergeCells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C32" sqref="C32"/>
    </sheetView>
  </sheetViews>
  <sheetFormatPr defaultColWidth="9.00390625" defaultRowHeight="14.25"/>
  <cols>
    <col min="1" max="1" width="48.50390625" style="36" customWidth="1"/>
    <col min="2" max="3" width="13.375" style="36" customWidth="1"/>
    <col min="4" max="16384" width="9.00390625" style="36" customWidth="1"/>
  </cols>
  <sheetData>
    <row r="1" spans="1:3" ht="47.25" customHeight="1">
      <c r="A1" s="37" t="s">
        <v>221</v>
      </c>
      <c r="B1" s="37"/>
      <c r="C1" s="37"/>
    </row>
    <row r="2" spans="1:3" ht="24" customHeight="1">
      <c r="A2" s="38"/>
      <c r="B2" s="27"/>
      <c r="C2" s="39" t="s">
        <v>56</v>
      </c>
    </row>
    <row r="3" spans="1:3" ht="33" customHeight="1">
      <c r="A3" s="40" t="s">
        <v>10</v>
      </c>
      <c r="B3" s="20" t="s">
        <v>222</v>
      </c>
      <c r="C3" s="20" t="s">
        <v>223</v>
      </c>
    </row>
    <row r="4" spans="1:3" ht="33" customHeight="1">
      <c r="A4" s="249" t="s">
        <v>224</v>
      </c>
      <c r="B4" s="20">
        <v>0</v>
      </c>
      <c r="C4" s="20"/>
    </row>
    <row r="5" spans="1:3" ht="33" customHeight="1">
      <c r="A5" s="249" t="s">
        <v>225</v>
      </c>
      <c r="B5" s="20">
        <v>21</v>
      </c>
      <c r="C5" s="20"/>
    </row>
    <row r="6" spans="1:3" ht="30" customHeight="1">
      <c r="A6" s="41" t="s">
        <v>226</v>
      </c>
      <c r="B6" s="20">
        <v>1760</v>
      </c>
      <c r="C6" s="42"/>
    </row>
    <row r="7" spans="1:3" ht="30" customHeight="1">
      <c r="A7" s="41" t="s">
        <v>227</v>
      </c>
      <c r="B7" s="20">
        <v>1619</v>
      </c>
      <c r="C7" s="42"/>
    </row>
    <row r="8" spans="1:3" s="35" customFormat="1" ht="30" customHeight="1">
      <c r="A8" s="43" t="s">
        <v>228</v>
      </c>
      <c r="B8" s="32">
        <f>SUM(B4:B7)</f>
        <v>3400</v>
      </c>
      <c r="C8" s="45"/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E28"/>
  <sheetViews>
    <sheetView zoomScaleSheetLayoutView="100" workbookViewId="0" topLeftCell="A10">
      <selection activeCell="C28" sqref="C28"/>
    </sheetView>
  </sheetViews>
  <sheetFormatPr defaultColWidth="7.875" defaultRowHeight="14.25"/>
  <cols>
    <col min="1" max="1" width="37.25390625" style="46" customWidth="1"/>
    <col min="2" max="5" width="11.375" style="46" customWidth="1"/>
    <col min="6" max="230" width="7.875" style="46" customWidth="1"/>
    <col min="231" max="239" width="7.875" style="13" customWidth="1"/>
  </cols>
  <sheetData>
    <row r="1" spans="1:5" ht="22.5">
      <c r="A1" s="14" t="s">
        <v>229</v>
      </c>
      <c r="B1" s="14"/>
      <c r="C1" s="14"/>
      <c r="D1" s="14"/>
      <c r="E1" s="14"/>
    </row>
    <row r="2" spans="1:239" ht="18" customHeight="1">
      <c r="A2" s="47"/>
      <c r="B2" s="48"/>
      <c r="C2" s="48"/>
      <c r="D2" s="27"/>
      <c r="E2" s="16" t="s">
        <v>56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70" customFormat="1" ht="38.25" customHeight="1">
      <c r="A3" s="49" t="s">
        <v>230</v>
      </c>
      <c r="B3" s="50" t="s">
        <v>58</v>
      </c>
      <c r="C3" s="4" t="s">
        <v>60</v>
      </c>
      <c r="D3" s="237" t="s">
        <v>231</v>
      </c>
      <c r="E3" s="237" t="s">
        <v>62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83"/>
      <c r="HX3" s="83"/>
      <c r="HY3" s="83"/>
      <c r="HZ3" s="83"/>
      <c r="IA3" s="83"/>
      <c r="IB3" s="83"/>
      <c r="IC3" s="83"/>
      <c r="ID3" s="83"/>
      <c r="IE3" s="83"/>
    </row>
    <row r="4" spans="1:239" s="70" customFormat="1" ht="27.75" customHeight="1">
      <c r="A4" s="51" t="s">
        <v>232</v>
      </c>
      <c r="B4" s="53">
        <f>SUM(B5:B14)</f>
        <v>20186</v>
      </c>
      <c r="C4" s="53">
        <f>SUM(C5:C14)</f>
        <v>24661</v>
      </c>
      <c r="D4" s="244">
        <f>C4-B4</f>
        <v>4475</v>
      </c>
      <c r="E4" s="245">
        <f>C4/B4-1</f>
        <v>0.22168829882096497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83"/>
      <c r="HX4" s="83"/>
      <c r="HY4" s="83"/>
      <c r="HZ4" s="83"/>
      <c r="IA4" s="83"/>
      <c r="IB4" s="83"/>
      <c r="IC4" s="83"/>
      <c r="ID4" s="83"/>
      <c r="IE4" s="83"/>
    </row>
    <row r="5" spans="1:239" s="70" customFormat="1" ht="27.75" customHeight="1">
      <c r="A5" s="55" t="s">
        <v>233</v>
      </c>
      <c r="B5" s="56">
        <v>11</v>
      </c>
      <c r="C5" s="56">
        <v>21</v>
      </c>
      <c r="D5" s="246">
        <f aca="true" t="shared" si="0" ref="D5:D16">C5-B5</f>
        <v>10</v>
      </c>
      <c r="E5" s="241">
        <f>C5/B5-1</f>
        <v>0.9090909090909092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83"/>
      <c r="HX5" s="83"/>
      <c r="HY5" s="83"/>
      <c r="HZ5" s="83"/>
      <c r="IA5" s="83"/>
      <c r="IB5" s="83"/>
      <c r="IC5" s="83"/>
      <c r="ID5" s="83"/>
      <c r="IE5" s="83"/>
    </row>
    <row r="6" spans="1:239" s="70" customFormat="1" ht="27.75" customHeight="1">
      <c r="A6" s="55" t="s">
        <v>234</v>
      </c>
      <c r="B6" s="58">
        <v>7771</v>
      </c>
      <c r="C6" s="58">
        <v>6795</v>
      </c>
      <c r="D6" s="246">
        <f t="shared" si="0"/>
        <v>-976</v>
      </c>
      <c r="E6" s="241">
        <f>C6/B6-1</f>
        <v>-0.12559516149787675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83"/>
      <c r="HX6" s="83"/>
      <c r="HY6" s="83"/>
      <c r="HZ6" s="83"/>
      <c r="IA6" s="83"/>
      <c r="IB6" s="83"/>
      <c r="IC6" s="83"/>
      <c r="ID6" s="83"/>
      <c r="IE6" s="83"/>
    </row>
    <row r="7" spans="1:5" ht="27.75" customHeight="1">
      <c r="A7" s="60" t="s">
        <v>235</v>
      </c>
      <c r="B7" s="56">
        <v>1000</v>
      </c>
      <c r="C7" s="56">
        <v>1726</v>
      </c>
      <c r="D7" s="246">
        <f t="shared" si="0"/>
        <v>726</v>
      </c>
      <c r="E7" s="241"/>
    </row>
    <row r="8" spans="1:5" ht="27.75" customHeight="1">
      <c r="A8" s="55" t="s">
        <v>236</v>
      </c>
      <c r="B8" s="56">
        <v>0</v>
      </c>
      <c r="C8" s="56">
        <v>0</v>
      </c>
      <c r="D8" s="246">
        <f t="shared" si="0"/>
        <v>0</v>
      </c>
      <c r="E8" s="241" t="e">
        <f>C8/B8-1</f>
        <v>#DIV/0!</v>
      </c>
    </row>
    <row r="9" spans="1:5" ht="27.75" customHeight="1">
      <c r="A9" s="55" t="s">
        <v>237</v>
      </c>
      <c r="B9" s="56"/>
      <c r="C9" s="56"/>
      <c r="D9" s="246">
        <f t="shared" si="0"/>
        <v>0</v>
      </c>
      <c r="E9" s="241" t="e">
        <f>C9/B9-1</f>
        <v>#DIV/0!</v>
      </c>
    </row>
    <row r="10" spans="1:5" ht="27.75" customHeight="1">
      <c r="A10" s="55" t="s">
        <v>238</v>
      </c>
      <c r="B10" s="56">
        <v>918</v>
      </c>
      <c r="C10" s="56">
        <v>776</v>
      </c>
      <c r="D10" s="246">
        <f t="shared" si="0"/>
        <v>-142</v>
      </c>
      <c r="E10" s="241">
        <f>C10/B10-1</f>
        <v>-0.15468409586056642</v>
      </c>
    </row>
    <row r="11" spans="1:5" ht="27.75" customHeight="1">
      <c r="A11" s="55" t="s">
        <v>239</v>
      </c>
      <c r="B11" s="56">
        <v>8100</v>
      </c>
      <c r="C11" s="56">
        <v>12800</v>
      </c>
      <c r="D11" s="246">
        <f t="shared" si="0"/>
        <v>4700</v>
      </c>
      <c r="E11" s="241">
        <f>C11/B11-1</f>
        <v>0.5802469135802468</v>
      </c>
    </row>
    <row r="12" spans="1:5" ht="27.75" customHeight="1">
      <c r="A12" s="247" t="s">
        <v>240</v>
      </c>
      <c r="B12" s="78">
        <v>2378</v>
      </c>
      <c r="C12" s="78">
        <v>2530</v>
      </c>
      <c r="D12" s="246">
        <f t="shared" si="0"/>
        <v>152</v>
      </c>
      <c r="E12" s="241"/>
    </row>
    <row r="13" spans="1:5" ht="27.75" customHeight="1">
      <c r="A13" s="247" t="s">
        <v>241</v>
      </c>
      <c r="B13" s="78">
        <v>8</v>
      </c>
      <c r="C13" s="78">
        <v>13</v>
      </c>
      <c r="D13" s="246">
        <f t="shared" si="0"/>
        <v>5</v>
      </c>
      <c r="E13" s="241"/>
    </row>
    <row r="14" spans="1:5" ht="27.75" customHeight="1">
      <c r="A14" s="247" t="s">
        <v>242</v>
      </c>
      <c r="B14" s="78"/>
      <c r="C14" s="248">
        <v>0</v>
      </c>
      <c r="D14" s="246">
        <f t="shared" si="0"/>
        <v>0</v>
      </c>
      <c r="E14" s="241"/>
    </row>
    <row r="15" spans="1:239" s="70" customFormat="1" ht="27.75" customHeight="1">
      <c r="A15" s="62" t="s">
        <v>243</v>
      </c>
      <c r="B15" s="65">
        <f>B4</f>
        <v>20186</v>
      </c>
      <c r="C15" s="65">
        <f>C4</f>
        <v>24661</v>
      </c>
      <c r="D15" s="244">
        <f t="shared" si="0"/>
        <v>4475</v>
      </c>
      <c r="E15" s="241">
        <f>C15/B15-1</f>
        <v>0.22168829882096497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83"/>
      <c r="HX15" s="83"/>
      <c r="HY15" s="83"/>
      <c r="HZ15" s="83"/>
      <c r="IA15" s="83"/>
      <c r="IB15" s="83"/>
      <c r="IC15" s="83"/>
      <c r="ID15" s="83"/>
      <c r="IE15" s="83"/>
    </row>
    <row r="16" spans="1:239" s="70" customFormat="1" ht="27.75" customHeight="1">
      <c r="A16" s="51" t="s">
        <v>244</v>
      </c>
      <c r="B16" s="248">
        <v>9</v>
      </c>
      <c r="C16" s="65">
        <v>23</v>
      </c>
      <c r="D16" s="248">
        <v>0</v>
      </c>
      <c r="E16" s="241">
        <f>C16/B16-1</f>
        <v>1.5555555555555554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83"/>
      <c r="HX16" s="83"/>
      <c r="HY16" s="83"/>
      <c r="HZ16" s="83"/>
      <c r="IA16" s="83"/>
      <c r="IB16" s="83"/>
      <c r="IC16" s="83"/>
      <c r="ID16" s="83"/>
      <c r="IE16" s="83"/>
    </row>
    <row r="17" spans="1:239" s="70" customFormat="1" ht="27.75" customHeight="1">
      <c r="A17" s="64" t="s">
        <v>245</v>
      </c>
      <c r="B17" s="65">
        <f>SUM(B18:B27)</f>
        <v>2877</v>
      </c>
      <c r="C17" s="65">
        <f>SUM(C18:C27)</f>
        <v>210</v>
      </c>
      <c r="D17" s="244">
        <f>C17-B17</f>
        <v>-2667</v>
      </c>
      <c r="E17" s="241">
        <f>C17/B17-1</f>
        <v>-0.927007299270073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83"/>
      <c r="HX17" s="83"/>
      <c r="HY17" s="83"/>
      <c r="HZ17" s="83"/>
      <c r="IA17" s="83"/>
      <c r="IB17" s="83"/>
      <c r="IC17" s="83"/>
      <c r="ID17" s="83"/>
      <c r="IE17" s="83"/>
    </row>
    <row r="18" spans="1:239" s="70" customFormat="1" ht="27.75" customHeight="1">
      <c r="A18" s="55" t="s">
        <v>213</v>
      </c>
      <c r="B18" s="56"/>
      <c r="C18" s="56"/>
      <c r="D18" s="246">
        <f aca="true" t="shared" si="1" ref="D18:D28">C18-B18</f>
        <v>0</v>
      </c>
      <c r="E18" s="241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83"/>
      <c r="HX18" s="83"/>
      <c r="HY18" s="83"/>
      <c r="HZ18" s="83"/>
      <c r="IA18" s="83"/>
      <c r="IB18" s="83"/>
      <c r="IC18" s="83"/>
      <c r="ID18" s="83"/>
      <c r="IE18" s="83"/>
    </row>
    <row r="19" spans="1:239" s="70" customFormat="1" ht="27.75" customHeight="1">
      <c r="A19" s="55" t="s">
        <v>214</v>
      </c>
      <c r="B19" s="56"/>
      <c r="C19" s="56"/>
      <c r="D19" s="246">
        <f t="shared" si="1"/>
        <v>0</v>
      </c>
      <c r="E19" s="241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83"/>
      <c r="HX19" s="83"/>
      <c r="HY19" s="83"/>
      <c r="HZ19" s="83"/>
      <c r="IA19" s="83"/>
      <c r="IB19" s="83"/>
      <c r="IC19" s="83"/>
      <c r="ID19" s="83"/>
      <c r="IE19" s="83"/>
    </row>
    <row r="20" spans="1:239" s="70" customFormat="1" ht="27.75" customHeight="1">
      <c r="A20" s="55" t="s">
        <v>246</v>
      </c>
      <c r="B20" s="56">
        <v>614</v>
      </c>
      <c r="C20" s="56">
        <v>26</v>
      </c>
      <c r="D20" s="246">
        <f t="shared" si="1"/>
        <v>-588</v>
      </c>
      <c r="E20" s="241">
        <f>C20/B20-1</f>
        <v>-0.9576547231270358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83"/>
      <c r="HX20" s="83"/>
      <c r="HY20" s="83"/>
      <c r="HZ20" s="83"/>
      <c r="IA20" s="83"/>
      <c r="IB20" s="83"/>
      <c r="IC20" s="83"/>
      <c r="ID20" s="83"/>
      <c r="IE20" s="83"/>
    </row>
    <row r="21" spans="1:239" s="70" customFormat="1" ht="27.75" customHeight="1">
      <c r="A21" s="55" t="s">
        <v>247</v>
      </c>
      <c r="B21" s="56"/>
      <c r="C21" s="56"/>
      <c r="D21" s="246">
        <f t="shared" si="1"/>
        <v>0</v>
      </c>
      <c r="E21" s="241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83"/>
      <c r="HX21" s="83"/>
      <c r="HY21" s="83"/>
      <c r="HZ21" s="83"/>
      <c r="IA21" s="83"/>
      <c r="IB21" s="83"/>
      <c r="IC21" s="83"/>
      <c r="ID21" s="83"/>
      <c r="IE21" s="83"/>
    </row>
    <row r="22" spans="1:239" s="70" customFormat="1" ht="27.75" customHeight="1">
      <c r="A22" s="55" t="s">
        <v>248</v>
      </c>
      <c r="B22" s="56"/>
      <c r="C22" s="56"/>
      <c r="D22" s="246">
        <f t="shared" si="1"/>
        <v>0</v>
      </c>
      <c r="E22" s="241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83"/>
      <c r="HX22" s="83"/>
      <c r="HY22" s="83"/>
      <c r="HZ22" s="83"/>
      <c r="IA22" s="83"/>
      <c r="IB22" s="83"/>
      <c r="IC22" s="83"/>
      <c r="ID22" s="83"/>
      <c r="IE22" s="83"/>
    </row>
    <row r="23" spans="1:239" s="70" customFormat="1" ht="27.75" customHeight="1">
      <c r="A23" s="55" t="s">
        <v>249</v>
      </c>
      <c r="B23" s="56">
        <v>2263</v>
      </c>
      <c r="C23" s="56">
        <v>184</v>
      </c>
      <c r="D23" s="246">
        <f t="shared" si="1"/>
        <v>-2079</v>
      </c>
      <c r="E23" s="241">
        <f>C23/B23-1</f>
        <v>-0.9186920017675652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83"/>
      <c r="HX23" s="83"/>
      <c r="HY23" s="83"/>
      <c r="HZ23" s="83"/>
      <c r="IA23" s="83"/>
      <c r="IB23" s="83"/>
      <c r="IC23" s="83"/>
      <c r="ID23" s="83"/>
      <c r="IE23" s="83"/>
    </row>
    <row r="24" spans="1:239" s="70" customFormat="1" ht="27.75" customHeight="1">
      <c r="A24" s="55" t="s">
        <v>250</v>
      </c>
      <c r="B24" s="56"/>
      <c r="C24" s="56"/>
      <c r="D24" s="246">
        <f t="shared" si="1"/>
        <v>0</v>
      </c>
      <c r="E24" s="241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83"/>
      <c r="HX24" s="83"/>
      <c r="HY24" s="83"/>
      <c r="HZ24" s="83"/>
      <c r="IA24" s="83"/>
      <c r="IB24" s="83"/>
      <c r="IC24" s="83"/>
      <c r="ID24" s="83"/>
      <c r="IE24" s="83"/>
    </row>
    <row r="25" spans="1:239" s="70" customFormat="1" ht="27.75" customHeight="1">
      <c r="A25" s="55" t="s">
        <v>251</v>
      </c>
      <c r="B25" s="56"/>
      <c r="C25" s="56"/>
      <c r="D25" s="246">
        <f t="shared" si="1"/>
        <v>0</v>
      </c>
      <c r="E25" s="241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83"/>
      <c r="HX25" s="83"/>
      <c r="HY25" s="83"/>
      <c r="HZ25" s="83"/>
      <c r="IA25" s="83"/>
      <c r="IB25" s="83"/>
      <c r="IC25" s="83"/>
      <c r="ID25" s="83"/>
      <c r="IE25" s="83"/>
    </row>
    <row r="26" spans="1:239" s="70" customFormat="1" ht="27.75" customHeight="1">
      <c r="A26" s="55" t="s">
        <v>252</v>
      </c>
      <c r="B26" s="56"/>
      <c r="C26" s="56"/>
      <c r="D26" s="246">
        <f t="shared" si="1"/>
        <v>0</v>
      </c>
      <c r="E26" s="241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83"/>
      <c r="HX26" s="83"/>
      <c r="HY26" s="83"/>
      <c r="HZ26" s="83"/>
      <c r="IA26" s="83"/>
      <c r="IB26" s="83"/>
      <c r="IC26" s="83"/>
      <c r="ID26" s="83"/>
      <c r="IE26" s="83"/>
    </row>
    <row r="27" spans="1:5" ht="27.75" customHeight="1">
      <c r="A27" s="55" t="s">
        <v>253</v>
      </c>
      <c r="B27" s="56"/>
      <c r="C27" s="56"/>
      <c r="D27" s="246">
        <f t="shared" si="1"/>
        <v>0</v>
      </c>
      <c r="E27" s="241"/>
    </row>
    <row r="28" spans="1:239" s="70" customFormat="1" ht="27.75" customHeight="1">
      <c r="A28" s="62" t="s">
        <v>254</v>
      </c>
      <c r="B28" s="243">
        <f>SUM(B15:B17)</f>
        <v>23072</v>
      </c>
      <c r="C28" s="243">
        <f>SUM(C15:C17)</f>
        <v>24894</v>
      </c>
      <c r="D28" s="244">
        <f t="shared" si="1"/>
        <v>1822</v>
      </c>
      <c r="E28" s="241">
        <f>C28/B28-1</f>
        <v>0.0789701803051317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83"/>
      <c r="HX28" s="83"/>
      <c r="HY28" s="83"/>
      <c r="HZ28" s="83"/>
      <c r="IA28" s="83"/>
      <c r="IB28" s="83"/>
      <c r="IC28" s="83"/>
      <c r="ID28" s="83"/>
      <c r="IE28" s="83"/>
    </row>
    <row r="29" ht="36" customHeight="1"/>
    <row r="30" ht="36" customHeight="1"/>
    <row r="31" ht="36" customHeight="1"/>
    <row r="32" ht="36" customHeight="1"/>
    <row r="33" ht="36" customHeight="1"/>
    <row r="34" ht="18" customHeight="1" hidden="1"/>
  </sheetData>
  <sheetProtection/>
  <mergeCells count="1">
    <mergeCell ref="A1:E1"/>
  </mergeCell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F12"/>
  <sheetViews>
    <sheetView workbookViewId="0" topLeftCell="A1">
      <selection activeCell="D5" sqref="D5:D7"/>
    </sheetView>
  </sheetViews>
  <sheetFormatPr defaultColWidth="7.875" defaultRowHeight="14.25"/>
  <cols>
    <col min="1" max="1" width="26.375" style="46" customWidth="1"/>
    <col min="2" max="6" width="11.375" style="46" customWidth="1"/>
    <col min="7" max="231" width="7.875" style="46" customWidth="1"/>
    <col min="232" max="240" width="7.875" style="13" customWidth="1"/>
  </cols>
  <sheetData>
    <row r="1" spans="1:6" ht="34.5" customHeight="1">
      <c r="A1" s="14" t="s">
        <v>255</v>
      </c>
      <c r="B1" s="14"/>
      <c r="C1" s="14"/>
      <c r="D1" s="14"/>
      <c r="E1" s="14"/>
      <c r="F1" s="14"/>
    </row>
    <row r="2" spans="1:240" ht="18" customHeight="1">
      <c r="A2" s="47"/>
      <c r="B2" s="48"/>
      <c r="C2" s="48"/>
      <c r="D2" s="48"/>
      <c r="E2" s="27"/>
      <c r="F2" s="16" t="s">
        <v>56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s="70" customFormat="1" ht="49.5" customHeight="1">
      <c r="A3" s="49" t="s">
        <v>230</v>
      </c>
      <c r="B3" s="50" t="s">
        <v>58</v>
      </c>
      <c r="C3" s="50" t="s">
        <v>205</v>
      </c>
      <c r="D3" s="4" t="s">
        <v>60</v>
      </c>
      <c r="E3" s="237" t="s">
        <v>61</v>
      </c>
      <c r="F3" s="237" t="s">
        <v>62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83"/>
      <c r="HY3" s="83"/>
      <c r="HZ3" s="83"/>
      <c r="IA3" s="83"/>
      <c r="IB3" s="83"/>
      <c r="IC3" s="83"/>
      <c r="ID3" s="83"/>
      <c r="IE3" s="83"/>
      <c r="IF3" s="83"/>
    </row>
    <row r="4" spans="1:240" s="70" customFormat="1" ht="34.5" customHeight="1">
      <c r="A4" s="51" t="s">
        <v>256</v>
      </c>
      <c r="B4" s="53">
        <f>SUM(B5:B7)</f>
        <v>11149</v>
      </c>
      <c r="C4" s="53">
        <f>SUM(C5:C7)</f>
        <v>14000</v>
      </c>
      <c r="D4" s="53">
        <f>SUM(D5:D7)</f>
        <v>8300</v>
      </c>
      <c r="E4" s="238">
        <f>D4/C4</f>
        <v>0.5928571428571429</v>
      </c>
      <c r="F4" s="239">
        <f>D4/B4-1</f>
        <v>-0.25553861332854966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83"/>
      <c r="HY4" s="83"/>
      <c r="HZ4" s="83"/>
      <c r="IA4" s="83"/>
      <c r="IB4" s="83"/>
      <c r="IC4" s="83"/>
      <c r="ID4" s="83"/>
      <c r="IE4" s="83"/>
      <c r="IF4" s="83"/>
    </row>
    <row r="5" spans="1:6" ht="36" customHeight="1">
      <c r="A5" s="55" t="s">
        <v>257</v>
      </c>
      <c r="B5" s="56">
        <v>7771</v>
      </c>
      <c r="C5" s="56">
        <v>9586</v>
      </c>
      <c r="D5" s="56">
        <v>4029</v>
      </c>
      <c r="E5" s="240">
        <f aca="true" t="shared" si="0" ref="E5:E12">D5/C5</f>
        <v>0.4203004381389526</v>
      </c>
      <c r="F5" s="241">
        <f aca="true" t="shared" si="1" ref="F5:F12">D5/B5-1</f>
        <v>-0.48153390811993313</v>
      </c>
    </row>
    <row r="6" spans="1:6" ht="36" customHeight="1">
      <c r="A6" s="55" t="s">
        <v>258</v>
      </c>
      <c r="B6" s="56">
        <v>1000</v>
      </c>
      <c r="C6" s="56">
        <v>1884</v>
      </c>
      <c r="D6" s="56">
        <v>1728</v>
      </c>
      <c r="E6" s="240">
        <f t="shared" si="0"/>
        <v>0.9171974522292994</v>
      </c>
      <c r="F6" s="241">
        <f t="shared" si="1"/>
        <v>0.728</v>
      </c>
    </row>
    <row r="7" spans="1:6" ht="36" customHeight="1">
      <c r="A7" s="55" t="s">
        <v>259</v>
      </c>
      <c r="B7" s="56">
        <v>2378</v>
      </c>
      <c r="C7" s="56">
        <v>2530</v>
      </c>
      <c r="D7" s="56">
        <v>2543</v>
      </c>
      <c r="E7" s="240">
        <f t="shared" si="0"/>
        <v>1.0051383399209486</v>
      </c>
      <c r="F7" s="241">
        <f t="shared" si="1"/>
        <v>0.069386038687973</v>
      </c>
    </row>
    <row r="8" spans="1:240" s="70" customFormat="1" ht="36" customHeight="1">
      <c r="A8" s="62" t="s">
        <v>243</v>
      </c>
      <c r="B8" s="65">
        <f>SUM(B5:B7)</f>
        <v>11149</v>
      </c>
      <c r="C8" s="65">
        <f>SUM(C5:C7)</f>
        <v>14000</v>
      </c>
      <c r="D8" s="65">
        <f>SUM(D5:D7)</f>
        <v>8300</v>
      </c>
      <c r="E8" s="238">
        <f t="shared" si="0"/>
        <v>0.5928571428571429</v>
      </c>
      <c r="F8" s="239">
        <f t="shared" si="1"/>
        <v>-0.25553861332854966</v>
      </c>
      <c r="G8" s="77"/>
      <c r="H8" s="242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83"/>
      <c r="HY8" s="83"/>
      <c r="HZ8" s="83"/>
      <c r="IA8" s="83"/>
      <c r="IB8" s="83"/>
      <c r="IC8" s="83"/>
      <c r="ID8" s="83"/>
      <c r="IE8" s="83"/>
      <c r="IF8" s="83"/>
    </row>
    <row r="9" spans="1:240" s="70" customFormat="1" ht="36" customHeight="1">
      <c r="A9" s="64" t="s">
        <v>245</v>
      </c>
      <c r="B9" s="65">
        <f>B10+B11</f>
        <v>2877</v>
      </c>
      <c r="C9" s="65">
        <f>C10+C11</f>
        <v>0</v>
      </c>
      <c r="D9" s="65">
        <f>D10+D11</f>
        <v>197</v>
      </c>
      <c r="E9" s="238" t="e">
        <f t="shared" si="0"/>
        <v>#DIV/0!</v>
      </c>
      <c r="F9" s="239">
        <f t="shared" si="1"/>
        <v>-0.9315258950295446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83"/>
      <c r="HY9" s="83"/>
      <c r="HZ9" s="83"/>
      <c r="IA9" s="83"/>
      <c r="IB9" s="83"/>
      <c r="IC9" s="83"/>
      <c r="ID9" s="83"/>
      <c r="IE9" s="83"/>
      <c r="IF9" s="83"/>
    </row>
    <row r="10" spans="1:9" ht="36" customHeight="1">
      <c r="A10" s="55" t="s">
        <v>257</v>
      </c>
      <c r="B10" s="56">
        <v>614</v>
      </c>
      <c r="C10" s="56">
        <v>0</v>
      </c>
      <c r="D10" s="56">
        <v>26</v>
      </c>
      <c r="E10" s="240" t="e">
        <f t="shared" si="0"/>
        <v>#DIV/0!</v>
      </c>
      <c r="F10" s="241">
        <f t="shared" si="1"/>
        <v>-0.9576547231270358</v>
      </c>
      <c r="I10" s="68"/>
    </row>
    <row r="11" spans="1:6" ht="36" customHeight="1">
      <c r="A11" s="55" t="s">
        <v>258</v>
      </c>
      <c r="B11" s="56">
        <v>2263</v>
      </c>
      <c r="C11" s="56"/>
      <c r="D11" s="56">
        <v>171</v>
      </c>
      <c r="E11" s="240"/>
      <c r="F11" s="241">
        <f t="shared" si="1"/>
        <v>-0.9244365885992046</v>
      </c>
    </row>
    <row r="12" spans="1:240" s="70" customFormat="1" ht="36" customHeight="1">
      <c r="A12" s="62" t="s">
        <v>254</v>
      </c>
      <c r="B12" s="243">
        <f>SUM(B8:B9)</f>
        <v>14026</v>
      </c>
      <c r="C12" s="243">
        <f>SUM(C8:C9)</f>
        <v>14000</v>
      </c>
      <c r="D12" s="243">
        <f>SUM(D8:D9)</f>
        <v>8497</v>
      </c>
      <c r="E12" s="238">
        <f t="shared" si="0"/>
        <v>0.6069285714285715</v>
      </c>
      <c r="F12" s="239">
        <f t="shared" si="1"/>
        <v>-0.3941964922287181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83"/>
      <c r="HY12" s="83"/>
      <c r="HZ12" s="83"/>
      <c r="IA12" s="83"/>
      <c r="IB12" s="83"/>
      <c r="IC12" s="83"/>
      <c r="ID12" s="83"/>
      <c r="IE12" s="83"/>
      <c r="IF12" s="83"/>
    </row>
    <row r="13" ht="36" customHeight="1"/>
    <row r="14" ht="36" customHeight="1"/>
    <row r="15" ht="36" customHeight="1"/>
    <row r="16" ht="36" customHeight="1"/>
    <row r="17" ht="36" customHeight="1"/>
    <row r="18" ht="18" customHeight="1" hidden="1"/>
  </sheetData>
  <sheetProtection/>
  <mergeCells count="1">
    <mergeCell ref="A1:F1"/>
  </mergeCells>
  <printOptions horizontalCentered="1"/>
  <pageMargins left="0.5548611111111111" right="0.5548611111111111" top="0.9798611111111111" bottom="0.74375" header="0.5076388888888889" footer="0.7909722222222222"/>
  <pageSetup firstPageNumber="20" useFirstPageNumber="1" horizontalDpi="600" verticalDpi="600" orientation="portrait" paperSize="9"/>
  <headerFooter alignWithMargins="0">
    <oddFooter>&amp;C&amp;"宋体"&amp;12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C9" sqref="C9"/>
    </sheetView>
  </sheetViews>
  <sheetFormatPr defaultColWidth="9.00390625" defaultRowHeight="24" customHeight="1"/>
  <cols>
    <col min="1" max="1" width="41.25390625" style="0" customWidth="1"/>
    <col min="2" max="4" width="11.50390625" style="0" customWidth="1"/>
  </cols>
  <sheetData>
    <row r="1" spans="1:4" ht="42.75" customHeight="1">
      <c r="A1" s="14" t="s">
        <v>260</v>
      </c>
      <c r="B1" s="14"/>
      <c r="C1" s="14"/>
      <c r="D1" s="14"/>
    </row>
    <row r="2" spans="1:4" ht="24" customHeight="1">
      <c r="A2" s="27"/>
      <c r="B2" s="27"/>
      <c r="C2" s="27"/>
      <c r="D2" s="27" t="s">
        <v>56</v>
      </c>
    </row>
    <row r="3" spans="1:4" ht="24" customHeight="1">
      <c r="A3" s="234" t="s">
        <v>10</v>
      </c>
      <c r="B3" s="234" t="s">
        <v>261</v>
      </c>
      <c r="C3" s="234"/>
      <c r="D3" s="234"/>
    </row>
    <row r="4" spans="1:4" ht="24" customHeight="1">
      <c r="A4" s="234"/>
      <c r="B4" s="234" t="s">
        <v>192</v>
      </c>
      <c r="C4" s="234" t="s">
        <v>262</v>
      </c>
      <c r="D4" s="234" t="s">
        <v>263</v>
      </c>
    </row>
    <row r="5" spans="1:4" ht="24" customHeight="1">
      <c r="A5" s="235" t="s">
        <v>197</v>
      </c>
      <c r="B5" s="236">
        <f aca="true" t="shared" si="0" ref="B5:B10">SUM(C5:D5)</f>
        <v>72720</v>
      </c>
      <c r="C5" s="236">
        <v>71500</v>
      </c>
      <c r="D5" s="236">
        <v>1220</v>
      </c>
    </row>
    <row r="6" spans="1:4" ht="24" customHeight="1">
      <c r="A6" s="235" t="s">
        <v>198</v>
      </c>
      <c r="B6" s="236">
        <v>87500</v>
      </c>
      <c r="C6" s="234"/>
      <c r="D6" s="234"/>
    </row>
    <row r="7" spans="1:4" ht="24" customHeight="1">
      <c r="A7" s="235" t="s">
        <v>199</v>
      </c>
      <c r="B7" s="236">
        <v>12800</v>
      </c>
      <c r="C7" s="236">
        <v>12800</v>
      </c>
      <c r="D7" s="234"/>
    </row>
    <row r="8" spans="1:4" ht="24" customHeight="1">
      <c r="A8" s="235" t="s">
        <v>200</v>
      </c>
      <c r="B8" s="236">
        <f t="shared" si="0"/>
        <v>0</v>
      </c>
      <c r="C8" s="236"/>
      <c r="D8" s="236"/>
    </row>
    <row r="9" spans="1:4" ht="24" customHeight="1">
      <c r="A9" s="235" t="s">
        <v>201</v>
      </c>
      <c r="B9" s="236">
        <f t="shared" si="0"/>
        <v>0</v>
      </c>
      <c r="C9" s="236"/>
      <c r="D9" s="236">
        <v>0</v>
      </c>
    </row>
    <row r="10" spans="1:4" ht="24" customHeight="1">
      <c r="A10" s="235" t="s">
        <v>202</v>
      </c>
      <c r="B10" s="236">
        <f t="shared" si="0"/>
        <v>85520</v>
      </c>
      <c r="C10" s="236">
        <f>SUM(C5:C9)</f>
        <v>84300</v>
      </c>
      <c r="D10" s="236">
        <v>1220</v>
      </c>
    </row>
  </sheetData>
  <sheetProtection/>
  <mergeCells count="3">
    <mergeCell ref="A1:D1"/>
    <mergeCell ref="B3:D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J15" sqref="J15"/>
    </sheetView>
  </sheetViews>
  <sheetFormatPr defaultColWidth="9.00390625" defaultRowHeight="14.25"/>
  <cols>
    <col min="1" max="1" width="7.625" style="0" customWidth="1"/>
    <col min="3" max="3" width="8.625" style="0" customWidth="1"/>
    <col min="7" max="7" width="7.50390625" style="0" customWidth="1"/>
    <col min="12" max="12" width="7.625" style="0" customWidth="1"/>
    <col min="14" max="14" width="10.875" style="0" customWidth="1"/>
  </cols>
  <sheetData>
    <row r="1" spans="1:14" ht="22.5" customHeight="1">
      <c r="A1" s="3" t="s">
        <v>264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32"/>
      <c r="L2" s="232"/>
      <c r="N2" s="99" t="s">
        <v>56</v>
      </c>
    </row>
    <row r="3" spans="1:14" ht="30.75" customHeight="1">
      <c r="A3" s="5" t="s">
        <v>265</v>
      </c>
      <c r="B3" s="6"/>
      <c r="C3" s="6"/>
      <c r="D3" s="6"/>
      <c r="E3" s="6"/>
      <c r="F3" s="6"/>
      <c r="G3" s="6"/>
      <c r="H3" s="5" t="s">
        <v>266</v>
      </c>
      <c r="I3" s="6"/>
      <c r="J3" s="6"/>
      <c r="K3" s="6"/>
      <c r="L3" s="6"/>
      <c r="M3" s="6"/>
      <c r="N3" s="6"/>
    </row>
    <row r="4" spans="1:14" ht="30.75" customHeight="1">
      <c r="A4" s="4" t="s">
        <v>267</v>
      </c>
      <c r="B4" s="4"/>
      <c r="C4" s="4"/>
      <c r="D4" s="4"/>
      <c r="E4" s="4"/>
      <c r="F4" s="4"/>
      <c r="G4" s="4"/>
      <c r="H4" s="4" t="s">
        <v>267</v>
      </c>
      <c r="I4" s="4"/>
      <c r="J4" s="4"/>
      <c r="K4" s="4"/>
      <c r="L4" s="4"/>
      <c r="M4" s="4"/>
      <c r="N4" s="4"/>
    </row>
    <row r="5" spans="1:14" ht="30.75" customHeight="1">
      <c r="A5" s="7" t="s">
        <v>268</v>
      </c>
      <c r="B5" s="7" t="s">
        <v>269</v>
      </c>
      <c r="C5" s="7" t="s">
        <v>270</v>
      </c>
      <c r="D5" s="5" t="s">
        <v>271</v>
      </c>
      <c r="E5" s="6"/>
      <c r="F5" s="8"/>
      <c r="G5" s="7" t="s">
        <v>272</v>
      </c>
      <c r="H5" s="7" t="s">
        <v>268</v>
      </c>
      <c r="I5" s="7" t="s">
        <v>273</v>
      </c>
      <c r="J5" s="7" t="s">
        <v>270</v>
      </c>
      <c r="K5" s="5" t="s">
        <v>271</v>
      </c>
      <c r="L5" s="6"/>
      <c r="M5" s="8"/>
      <c r="N5" s="7" t="s">
        <v>272</v>
      </c>
    </row>
    <row r="6" spans="1:14" ht="48.75" customHeight="1">
      <c r="A6" s="9"/>
      <c r="B6" s="9"/>
      <c r="C6" s="9"/>
      <c r="D6" s="4" t="s">
        <v>192</v>
      </c>
      <c r="E6" s="4" t="s">
        <v>274</v>
      </c>
      <c r="F6" s="4" t="s">
        <v>275</v>
      </c>
      <c r="G6" s="9"/>
      <c r="H6" s="9"/>
      <c r="I6" s="9"/>
      <c r="J6" s="9"/>
      <c r="K6" s="4" t="s">
        <v>192</v>
      </c>
      <c r="L6" s="4" t="s">
        <v>274</v>
      </c>
      <c r="M6" s="4" t="s">
        <v>275</v>
      </c>
      <c r="N6" s="9"/>
    </row>
    <row r="7" spans="1:14" ht="30.75" customHeight="1">
      <c r="A7" s="4">
        <f>D7+G7</f>
        <v>847.73</v>
      </c>
      <c r="B7" s="229">
        <f>-1.16%%</f>
        <v>-0.00011599999999999999</v>
      </c>
      <c r="C7" s="4">
        <v>0</v>
      </c>
      <c r="D7" s="4">
        <f>SUM(E7:F7)</f>
        <v>574.78</v>
      </c>
      <c r="E7" s="230">
        <v>475.93</v>
      </c>
      <c r="F7" s="230">
        <v>98.85</v>
      </c>
      <c r="G7" s="230">
        <v>272.95</v>
      </c>
      <c r="H7" s="4">
        <f>J7+K7+N7</f>
        <v>836.4</v>
      </c>
      <c r="I7" s="229">
        <f>(H7-A7)/A7</f>
        <v>-0.013365104455428073</v>
      </c>
      <c r="J7" s="4">
        <v>0</v>
      </c>
      <c r="K7" s="4">
        <f>SUM(L7:M7)</f>
        <v>566.9</v>
      </c>
      <c r="L7" s="233">
        <v>472.6</v>
      </c>
      <c r="M7" s="233">
        <v>94.3</v>
      </c>
      <c r="N7" s="233">
        <v>269.5</v>
      </c>
    </row>
    <row r="8" ht="14.25">
      <c r="B8" s="231"/>
    </row>
  </sheetData>
  <sheetProtection/>
  <mergeCells count="16">
    <mergeCell ref="A1:N1"/>
    <mergeCell ref="K2:L2"/>
    <mergeCell ref="A3:G3"/>
    <mergeCell ref="H3:N3"/>
    <mergeCell ref="A4:G4"/>
    <mergeCell ref="H4:N4"/>
    <mergeCell ref="D5:F5"/>
    <mergeCell ref="K5:M5"/>
    <mergeCell ref="A5:A6"/>
    <mergeCell ref="B5:B6"/>
    <mergeCell ref="C5:C6"/>
    <mergeCell ref="G5:G6"/>
    <mergeCell ref="H5:H6"/>
    <mergeCell ref="I5:I6"/>
    <mergeCell ref="J5:J6"/>
    <mergeCell ref="N5:N6"/>
  </mergeCells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E35"/>
  <sheetViews>
    <sheetView showZeros="0" workbookViewId="0" topLeftCell="A13">
      <selection activeCell="D36" sqref="D36"/>
    </sheetView>
  </sheetViews>
  <sheetFormatPr defaultColWidth="7.875" defaultRowHeight="14.25"/>
  <cols>
    <col min="1" max="1" width="29.125" style="36" customWidth="1"/>
    <col min="2" max="2" width="10.25390625" style="13" hidden="1" customWidth="1"/>
    <col min="3" max="6" width="11.00390625" style="13" customWidth="1"/>
    <col min="7" max="7" width="9.875" style="13" hidden="1" customWidth="1"/>
    <col min="8" max="9" width="7.875" style="13" customWidth="1"/>
    <col min="10" max="10" width="24.00390625" style="13" customWidth="1"/>
    <col min="11" max="239" width="7.875" style="13" customWidth="1"/>
  </cols>
  <sheetData>
    <row r="1" spans="1:239" ht="31.5" customHeight="1">
      <c r="A1" s="14" t="s">
        <v>276</v>
      </c>
      <c r="B1" s="14"/>
      <c r="C1" s="14"/>
      <c r="D1" s="14"/>
      <c r="E1" s="14"/>
      <c r="F1" s="1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18" customHeight="1">
      <c r="A2" s="47"/>
      <c r="B2" s="47"/>
      <c r="C2" s="47"/>
      <c r="D2" s="47"/>
      <c r="E2" s="48"/>
      <c r="F2" s="16" t="s">
        <v>56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8" ht="19.5" customHeight="1">
      <c r="A3" s="20" t="s">
        <v>57</v>
      </c>
      <c r="B3" s="7" t="s">
        <v>277</v>
      </c>
      <c r="C3" s="72" t="s">
        <v>60</v>
      </c>
      <c r="D3" s="72" t="s">
        <v>278</v>
      </c>
      <c r="E3" s="4" t="s">
        <v>279</v>
      </c>
      <c r="F3" s="4"/>
      <c r="G3" s="206" t="s">
        <v>280</v>
      </c>
      <c r="H3"/>
    </row>
    <row r="4" spans="1:7" ht="19.5" customHeight="1">
      <c r="A4" s="20"/>
      <c r="B4" s="9"/>
      <c r="C4" s="74"/>
      <c r="D4" s="207"/>
      <c r="E4" s="7" t="s">
        <v>281</v>
      </c>
      <c r="F4" s="4" t="s">
        <v>282</v>
      </c>
      <c r="G4" s="208"/>
    </row>
    <row r="5" spans="1:7" ht="21.75" customHeight="1">
      <c r="A5" s="191" t="s">
        <v>206</v>
      </c>
      <c r="B5" s="209" t="e">
        <f>SUM(B6,B21)</f>
        <v>#REF!</v>
      </c>
      <c r="C5" s="210">
        <f>SUM(C6+C21)</f>
        <v>12223</v>
      </c>
      <c r="D5" s="210">
        <f>SUM(D6,D21)</f>
        <v>13050</v>
      </c>
      <c r="E5" s="209">
        <f>D5-C5</f>
        <v>827</v>
      </c>
      <c r="F5" s="76">
        <f aca="true" t="shared" si="0" ref="F5:F14">D5/C5-1</f>
        <v>0.06765933076986008</v>
      </c>
      <c r="G5" s="208"/>
    </row>
    <row r="6" spans="1:7" ht="21.75" customHeight="1">
      <c r="A6" s="19" t="s">
        <v>63</v>
      </c>
      <c r="B6" s="19" t="e">
        <f>SUM(B7,#REF!,B8:B19)</f>
        <v>#REF!</v>
      </c>
      <c r="C6" s="5">
        <f>SUM(C7:C20)</f>
        <v>7937</v>
      </c>
      <c r="D6" s="5">
        <f>SUM(D7:D20)</f>
        <v>10000</v>
      </c>
      <c r="E6" s="211">
        <f>D6-C6</f>
        <v>2063</v>
      </c>
      <c r="F6" s="80">
        <f t="shared" si="0"/>
        <v>0.2599218848431397</v>
      </c>
      <c r="G6" s="212" t="e">
        <f aca="true" t="shared" si="1" ref="G6:G15">ROUND(C6/B6-1,2)</f>
        <v>#REF!</v>
      </c>
    </row>
    <row r="7" spans="1:7" ht="21.75" customHeight="1">
      <c r="A7" s="213" t="s">
        <v>283</v>
      </c>
      <c r="B7" s="19">
        <v>3007</v>
      </c>
      <c r="C7" s="214">
        <v>3516</v>
      </c>
      <c r="D7" s="214">
        <v>4500</v>
      </c>
      <c r="E7" s="211">
        <f aca="true" t="shared" si="2" ref="E7:E20">D7-C7</f>
        <v>984</v>
      </c>
      <c r="F7" s="80">
        <f t="shared" si="0"/>
        <v>0.2798634812286689</v>
      </c>
      <c r="G7" s="212">
        <f t="shared" si="1"/>
        <v>0.17</v>
      </c>
    </row>
    <row r="8" spans="1:7" ht="21.75" customHeight="1">
      <c r="A8" s="213" t="s">
        <v>65</v>
      </c>
      <c r="B8" s="19">
        <v>217</v>
      </c>
      <c r="C8" s="214">
        <v>314</v>
      </c>
      <c r="D8" s="214">
        <v>330</v>
      </c>
      <c r="E8" s="211">
        <f t="shared" si="2"/>
        <v>16</v>
      </c>
      <c r="F8" s="80">
        <f t="shared" si="0"/>
        <v>0.05095541401273884</v>
      </c>
      <c r="G8" s="212">
        <f t="shared" si="1"/>
        <v>0.45</v>
      </c>
    </row>
    <row r="9" spans="1:7" ht="21.75" customHeight="1">
      <c r="A9" s="213" t="s">
        <v>66</v>
      </c>
      <c r="B9" s="19">
        <v>196</v>
      </c>
      <c r="C9" s="214">
        <v>110</v>
      </c>
      <c r="D9" s="214">
        <v>75</v>
      </c>
      <c r="E9" s="211">
        <f t="shared" si="2"/>
        <v>-35</v>
      </c>
      <c r="F9" s="80">
        <f t="shared" si="0"/>
        <v>-0.31818181818181823</v>
      </c>
      <c r="G9" s="212">
        <f t="shared" si="1"/>
        <v>-0.44</v>
      </c>
    </row>
    <row r="10" spans="1:7" ht="21.75" customHeight="1">
      <c r="A10" s="213" t="s">
        <v>67</v>
      </c>
      <c r="B10" s="19">
        <v>4349</v>
      </c>
      <c r="C10" s="215">
        <v>783</v>
      </c>
      <c r="D10" s="214">
        <v>1100</v>
      </c>
      <c r="E10" s="211">
        <f t="shared" si="2"/>
        <v>317</v>
      </c>
      <c r="F10" s="80">
        <f t="shared" si="0"/>
        <v>0.40485312899105996</v>
      </c>
      <c r="G10" s="212">
        <f t="shared" si="1"/>
        <v>-0.82</v>
      </c>
    </row>
    <row r="11" spans="1:7" ht="21.75" customHeight="1">
      <c r="A11" s="213" t="s">
        <v>68</v>
      </c>
      <c r="B11" s="19">
        <v>444</v>
      </c>
      <c r="C11" s="214">
        <v>617</v>
      </c>
      <c r="D11" s="214">
        <v>650</v>
      </c>
      <c r="E11" s="211">
        <f t="shared" si="2"/>
        <v>33</v>
      </c>
      <c r="F11" s="80">
        <f t="shared" si="0"/>
        <v>0.05348460291734192</v>
      </c>
      <c r="G11" s="212">
        <f t="shared" si="1"/>
        <v>0.39</v>
      </c>
    </row>
    <row r="12" spans="1:7" ht="21.75" customHeight="1">
      <c r="A12" s="213" t="s">
        <v>69</v>
      </c>
      <c r="B12" s="19">
        <v>292</v>
      </c>
      <c r="C12" s="214">
        <v>1449</v>
      </c>
      <c r="D12" s="214">
        <v>1925</v>
      </c>
      <c r="E12" s="211">
        <f t="shared" si="2"/>
        <v>476</v>
      </c>
      <c r="F12" s="80">
        <f t="shared" si="0"/>
        <v>0.3285024154589371</v>
      </c>
      <c r="G12" s="212">
        <f t="shared" si="1"/>
        <v>3.96</v>
      </c>
    </row>
    <row r="13" spans="1:7" ht="21.75" customHeight="1">
      <c r="A13" s="213" t="s">
        <v>70</v>
      </c>
      <c r="B13" s="19">
        <v>258</v>
      </c>
      <c r="C13" s="214">
        <v>383</v>
      </c>
      <c r="D13" s="214">
        <v>400</v>
      </c>
      <c r="E13" s="211">
        <f t="shared" si="2"/>
        <v>17</v>
      </c>
      <c r="F13" s="80">
        <f t="shared" si="0"/>
        <v>0.044386422976501416</v>
      </c>
      <c r="G13" s="212">
        <f t="shared" si="1"/>
        <v>0.48</v>
      </c>
    </row>
    <row r="14" spans="1:7" ht="21.75" customHeight="1">
      <c r="A14" s="213" t="s">
        <v>71</v>
      </c>
      <c r="B14" s="19">
        <v>311</v>
      </c>
      <c r="C14" s="214">
        <v>340</v>
      </c>
      <c r="D14" s="214">
        <v>400</v>
      </c>
      <c r="E14" s="211">
        <f t="shared" si="2"/>
        <v>60</v>
      </c>
      <c r="F14" s="80">
        <f t="shared" si="0"/>
        <v>0.17647058823529416</v>
      </c>
      <c r="G14" s="212">
        <f t="shared" si="1"/>
        <v>0.09</v>
      </c>
    </row>
    <row r="15" spans="1:7" ht="21.75" customHeight="1">
      <c r="A15" s="213" t="s">
        <v>72</v>
      </c>
      <c r="B15" s="19"/>
      <c r="C15" s="214">
        <v>9</v>
      </c>
      <c r="D15" s="214"/>
      <c r="E15" s="211"/>
      <c r="F15" s="80"/>
      <c r="G15" s="212"/>
    </row>
    <row r="16" spans="1:7" ht="21.75" customHeight="1">
      <c r="A16" s="213" t="s">
        <v>73</v>
      </c>
      <c r="B16" s="19">
        <v>184</v>
      </c>
      <c r="C16" s="214">
        <v>264</v>
      </c>
      <c r="D16" s="214">
        <v>270</v>
      </c>
      <c r="E16" s="211">
        <f aca="true" t="shared" si="3" ref="E16:E21">D16-C16</f>
        <v>6</v>
      </c>
      <c r="F16" s="80">
        <f aca="true" t="shared" si="4" ref="F16:F34">D16/C16-1</f>
        <v>0.022727272727272707</v>
      </c>
      <c r="G16" s="212">
        <f>ROUND(C16/B16-1,2)</f>
        <v>0.43</v>
      </c>
    </row>
    <row r="17" spans="1:7" ht="21.75" customHeight="1">
      <c r="A17" s="213" t="s">
        <v>74</v>
      </c>
      <c r="B17" s="19">
        <v>969</v>
      </c>
      <c r="C17" s="214">
        <v>8</v>
      </c>
      <c r="D17" s="214">
        <v>200</v>
      </c>
      <c r="E17" s="211">
        <f t="shared" si="3"/>
        <v>192</v>
      </c>
      <c r="F17" s="80">
        <f t="shared" si="4"/>
        <v>24</v>
      </c>
      <c r="G17" s="212"/>
    </row>
    <row r="18" spans="1:7" ht="21.75" customHeight="1">
      <c r="A18" s="213" t="s">
        <v>75</v>
      </c>
      <c r="B18" s="19">
        <v>73</v>
      </c>
      <c r="C18" s="216">
        <v>126</v>
      </c>
      <c r="D18" s="216">
        <v>130</v>
      </c>
      <c r="E18" s="211">
        <f t="shared" si="3"/>
        <v>4</v>
      </c>
      <c r="F18" s="80">
        <f t="shared" si="4"/>
        <v>0.031746031746031855</v>
      </c>
      <c r="G18" s="212"/>
    </row>
    <row r="19" spans="1:7" ht="21.75" customHeight="1">
      <c r="A19" s="213" t="s">
        <v>76</v>
      </c>
      <c r="B19" s="19">
        <v>1</v>
      </c>
      <c r="C19" s="5">
        <v>18</v>
      </c>
      <c r="D19" s="5">
        <v>20</v>
      </c>
      <c r="E19" s="211">
        <f t="shared" si="3"/>
        <v>2</v>
      </c>
      <c r="F19" s="80">
        <f t="shared" si="4"/>
        <v>0.11111111111111116</v>
      </c>
      <c r="G19" s="212">
        <f>ROUND(C19/B19-1,2)</f>
        <v>17</v>
      </c>
    </row>
    <row r="20" spans="1:7" ht="21.75" customHeight="1">
      <c r="A20" s="213" t="s">
        <v>77</v>
      </c>
      <c r="B20" s="19">
        <v>177</v>
      </c>
      <c r="C20" s="41"/>
      <c r="D20" s="40"/>
      <c r="E20" s="211">
        <f t="shared" si="3"/>
        <v>0</v>
      </c>
      <c r="F20" s="80"/>
      <c r="G20" s="212"/>
    </row>
    <row r="21" spans="1:7" ht="21.75" customHeight="1">
      <c r="A21" s="213" t="s">
        <v>78</v>
      </c>
      <c r="B21" s="19">
        <f>SUM(B22,B23:B27)</f>
        <v>440</v>
      </c>
      <c r="C21" s="5">
        <f>SUM(C22,C23:C28)</f>
        <v>4286</v>
      </c>
      <c r="D21" s="5">
        <f>SUM(D22,D23:D28)</f>
        <v>3050</v>
      </c>
      <c r="E21" s="211">
        <f t="shared" si="3"/>
        <v>-1236</v>
      </c>
      <c r="F21" s="80">
        <f t="shared" si="4"/>
        <v>-0.28838077461502565</v>
      </c>
      <c r="G21" s="212">
        <f>ROUND(C21/B21-1,2)</f>
        <v>8.74</v>
      </c>
    </row>
    <row r="22" spans="1:7" ht="21.75" customHeight="1">
      <c r="A22" s="213" t="s">
        <v>79</v>
      </c>
      <c r="B22" s="19">
        <v>345</v>
      </c>
      <c r="C22" s="217">
        <v>1082</v>
      </c>
      <c r="D22" s="217">
        <v>1000</v>
      </c>
      <c r="E22" s="211">
        <f aca="true" t="shared" si="5" ref="E22:E35">D22-C22</f>
        <v>-82</v>
      </c>
      <c r="F22" s="80">
        <f aca="true" t="shared" si="6" ref="F22:F29">D22/C22-1</f>
        <v>-0.07578558225508314</v>
      </c>
      <c r="G22" s="212">
        <f>ROUND(C22/B22-1,2)</f>
        <v>2.14</v>
      </c>
    </row>
    <row r="23" spans="1:7" ht="21.75" customHeight="1">
      <c r="A23" s="213" t="s">
        <v>80</v>
      </c>
      <c r="B23" s="19"/>
      <c r="C23" s="217">
        <v>1692</v>
      </c>
      <c r="D23" s="217">
        <v>1000</v>
      </c>
      <c r="E23" s="211">
        <f t="shared" si="5"/>
        <v>-692</v>
      </c>
      <c r="F23" s="80">
        <f t="shared" si="6"/>
        <v>-0.40898345153664306</v>
      </c>
      <c r="G23" s="212">
        <v>1</v>
      </c>
    </row>
    <row r="24" spans="1:7" ht="21.75" customHeight="1">
      <c r="A24" s="213" t="s">
        <v>81</v>
      </c>
      <c r="B24" s="19">
        <v>75</v>
      </c>
      <c r="C24" s="217">
        <v>947</v>
      </c>
      <c r="D24" s="217">
        <v>500</v>
      </c>
      <c r="E24" s="211">
        <f t="shared" si="5"/>
        <v>-447</v>
      </c>
      <c r="F24" s="80">
        <f t="shared" si="6"/>
        <v>-0.47201689545934533</v>
      </c>
      <c r="G24" s="212">
        <f>ROUND(C24/B24-1,2)</f>
        <v>11.63</v>
      </c>
    </row>
    <row r="25" spans="1:7" ht="21.75" customHeight="1">
      <c r="A25" s="213" t="s">
        <v>82</v>
      </c>
      <c r="B25" s="19"/>
      <c r="C25" s="217"/>
      <c r="D25" s="217"/>
      <c r="E25" s="211">
        <f t="shared" si="5"/>
        <v>0</v>
      </c>
      <c r="F25" s="80" t="e">
        <f t="shared" si="6"/>
        <v>#DIV/0!</v>
      </c>
      <c r="G25" s="212"/>
    </row>
    <row r="26" spans="1:7" ht="21.75" customHeight="1">
      <c r="A26" s="213" t="s">
        <v>284</v>
      </c>
      <c r="B26" s="19"/>
      <c r="C26" s="217">
        <v>453</v>
      </c>
      <c r="D26" s="217">
        <v>440</v>
      </c>
      <c r="E26" s="211">
        <f t="shared" si="5"/>
        <v>-13</v>
      </c>
      <c r="F26" s="80">
        <f t="shared" si="6"/>
        <v>-0.028697571743929395</v>
      </c>
      <c r="G26" s="212"/>
    </row>
    <row r="27" spans="1:7" ht="21.75" customHeight="1">
      <c r="A27" s="213" t="s">
        <v>84</v>
      </c>
      <c r="B27" s="19">
        <v>20</v>
      </c>
      <c r="C27" s="217">
        <v>112</v>
      </c>
      <c r="D27" s="217">
        <v>110</v>
      </c>
      <c r="E27" s="211">
        <f t="shared" si="5"/>
        <v>-2</v>
      </c>
      <c r="F27" s="80">
        <f t="shared" si="6"/>
        <v>-0.017857142857142905</v>
      </c>
      <c r="G27" s="212">
        <f>ROUND(C27/B27-1,2)</f>
        <v>4.6</v>
      </c>
    </row>
    <row r="28" spans="1:7" ht="21.75" customHeight="1">
      <c r="A28" s="213" t="s">
        <v>85</v>
      </c>
      <c r="B28" s="19"/>
      <c r="C28" s="218"/>
      <c r="D28" s="218"/>
      <c r="E28" s="211">
        <f t="shared" si="5"/>
        <v>0</v>
      </c>
      <c r="F28" s="80" t="e">
        <f t="shared" si="6"/>
        <v>#DIV/0!</v>
      </c>
      <c r="G28" s="212"/>
    </row>
    <row r="29" spans="1:239" s="150" customFormat="1" ht="21.75" customHeight="1">
      <c r="A29" s="189" t="s">
        <v>210</v>
      </c>
      <c r="B29" s="219">
        <f>SUM(B30:B31)</f>
        <v>0</v>
      </c>
      <c r="C29" s="220">
        <f>C30+C31</f>
        <v>0</v>
      </c>
      <c r="D29" s="220">
        <f>SUM(D30:D31)</f>
        <v>0</v>
      </c>
      <c r="E29" s="211">
        <f t="shared" si="5"/>
        <v>0</v>
      </c>
      <c r="F29" s="76" t="e">
        <f t="shared" si="6"/>
        <v>#DIV/0!</v>
      </c>
      <c r="G29" s="221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</row>
    <row r="30" spans="1:239" s="150" customFormat="1" ht="21.75" customHeight="1">
      <c r="A30" s="222" t="s">
        <v>285</v>
      </c>
      <c r="B30" s="171"/>
      <c r="C30" s="223">
        <v>0</v>
      </c>
      <c r="D30" s="223">
        <v>0</v>
      </c>
      <c r="E30" s="211">
        <f t="shared" si="5"/>
        <v>0</v>
      </c>
      <c r="F30" s="80"/>
      <c r="G30" s="221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  <c r="FP30" s="149"/>
      <c r="FQ30" s="149"/>
      <c r="FR30" s="149"/>
      <c r="FS30" s="149"/>
      <c r="FT30" s="149"/>
      <c r="FU30" s="149"/>
      <c r="FV30" s="149"/>
      <c r="FW30" s="149"/>
      <c r="FX30" s="149"/>
      <c r="FY30" s="149"/>
      <c r="FZ30" s="149"/>
      <c r="GA30" s="149"/>
      <c r="GB30" s="149"/>
      <c r="GC30" s="149"/>
      <c r="GD30" s="149"/>
      <c r="GE30" s="149"/>
      <c r="GF30" s="149"/>
      <c r="GG30" s="149"/>
      <c r="GH30" s="149"/>
      <c r="GI30" s="149"/>
      <c r="GJ30" s="149"/>
      <c r="GK30" s="149"/>
      <c r="GL30" s="149"/>
      <c r="GM30" s="149"/>
      <c r="GN30" s="149"/>
      <c r="GO30" s="149"/>
      <c r="GP30" s="149"/>
      <c r="GQ30" s="149"/>
      <c r="GR30" s="149"/>
      <c r="GS30" s="149"/>
      <c r="GT30" s="149"/>
      <c r="GU30" s="149"/>
      <c r="GV30" s="149"/>
      <c r="GW30" s="149"/>
      <c r="GX30" s="149"/>
      <c r="GY30" s="149"/>
      <c r="GZ30" s="149"/>
      <c r="HA30" s="149"/>
      <c r="HB30" s="149"/>
      <c r="HC30" s="149"/>
      <c r="HD30" s="149"/>
      <c r="HE30" s="149"/>
      <c r="HF30" s="149"/>
      <c r="HG30" s="149"/>
      <c r="HH30" s="149"/>
      <c r="HI30" s="149"/>
      <c r="HJ30" s="149"/>
      <c r="HK30" s="149"/>
      <c r="HL30" s="149"/>
      <c r="HM30" s="149"/>
      <c r="HN30" s="149"/>
      <c r="HO30" s="149"/>
      <c r="HP30" s="149"/>
      <c r="HQ30" s="149"/>
      <c r="HR30" s="149"/>
      <c r="HS30" s="149"/>
      <c r="HT30" s="149"/>
      <c r="HU30" s="149"/>
      <c r="HV30" s="149"/>
      <c r="HW30" s="149"/>
      <c r="HX30" s="149"/>
      <c r="HY30" s="149"/>
      <c r="HZ30" s="149"/>
      <c r="IA30" s="149"/>
      <c r="IB30" s="149"/>
      <c r="IC30" s="149"/>
      <c r="ID30" s="149"/>
      <c r="IE30" s="149"/>
    </row>
    <row r="31" spans="1:239" s="150" customFormat="1" ht="21.75" customHeight="1">
      <c r="A31" s="222" t="s">
        <v>286</v>
      </c>
      <c r="B31" s="171"/>
      <c r="C31" s="223">
        <v>0</v>
      </c>
      <c r="D31" s="223">
        <v>0</v>
      </c>
      <c r="E31" s="211">
        <f t="shared" si="5"/>
        <v>0</v>
      </c>
      <c r="F31" s="80"/>
      <c r="G31" s="221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  <c r="FP31" s="149"/>
      <c r="FQ31" s="149"/>
      <c r="FR31" s="149"/>
      <c r="FS31" s="149"/>
      <c r="FT31" s="149"/>
      <c r="FU31" s="149"/>
      <c r="FV31" s="149"/>
      <c r="FW31" s="149"/>
      <c r="FX31" s="149"/>
      <c r="FY31" s="149"/>
      <c r="FZ31" s="149"/>
      <c r="GA31" s="149"/>
      <c r="GB31" s="149"/>
      <c r="GC31" s="149"/>
      <c r="GD31" s="149"/>
      <c r="GE31" s="149"/>
      <c r="GF31" s="149"/>
      <c r="GG31" s="149"/>
      <c r="GH31" s="149"/>
      <c r="GI31" s="149"/>
      <c r="GJ31" s="149"/>
      <c r="GK31" s="149"/>
      <c r="GL31" s="149"/>
      <c r="GM31" s="149"/>
      <c r="GN31" s="149"/>
      <c r="GO31" s="149"/>
      <c r="GP31" s="149"/>
      <c r="GQ31" s="149"/>
      <c r="GR31" s="149"/>
      <c r="GS31" s="149"/>
      <c r="GT31" s="149"/>
      <c r="GU31" s="149"/>
      <c r="GV31" s="149"/>
      <c r="GW31" s="149"/>
      <c r="GX31" s="149"/>
      <c r="GY31" s="149"/>
      <c r="GZ31" s="149"/>
      <c r="HA31" s="149"/>
      <c r="HB31" s="149"/>
      <c r="HC31" s="149"/>
      <c r="HD31" s="149"/>
      <c r="HE31" s="149"/>
      <c r="HF31" s="149"/>
      <c r="HG31" s="149"/>
      <c r="HH31" s="149"/>
      <c r="HI31" s="149"/>
      <c r="HJ31" s="149"/>
      <c r="HK31" s="149"/>
      <c r="HL31" s="149"/>
      <c r="HM31" s="149"/>
      <c r="HN31" s="149"/>
      <c r="HO31" s="149"/>
      <c r="HP31" s="149"/>
      <c r="HQ31" s="149"/>
      <c r="HR31" s="149"/>
      <c r="HS31" s="149"/>
      <c r="HT31" s="149"/>
      <c r="HU31" s="149"/>
      <c r="HV31" s="149"/>
      <c r="HW31" s="149"/>
      <c r="HX31" s="149"/>
      <c r="HY31" s="149"/>
      <c r="HZ31" s="149"/>
      <c r="IA31" s="149"/>
      <c r="IB31" s="149"/>
      <c r="IC31" s="149"/>
      <c r="ID31" s="149"/>
      <c r="IE31" s="149"/>
    </row>
    <row r="32" spans="1:239" s="150" customFormat="1" ht="21.75" customHeight="1">
      <c r="A32" s="224" t="s">
        <v>287</v>
      </c>
      <c r="B32" s="219"/>
      <c r="C32" s="220"/>
      <c r="D32" s="220"/>
      <c r="E32" s="225">
        <f t="shared" si="5"/>
        <v>0</v>
      </c>
      <c r="F32" s="76" t="e">
        <f>D32/C32-1</f>
        <v>#DIV/0!</v>
      </c>
      <c r="G32" s="221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  <c r="FP32" s="149"/>
      <c r="FQ32" s="149"/>
      <c r="FR32" s="149"/>
      <c r="FS32" s="149"/>
      <c r="FT32" s="149"/>
      <c r="FU32" s="149"/>
      <c r="FV32" s="149"/>
      <c r="FW32" s="149"/>
      <c r="FX32" s="149"/>
      <c r="FY32" s="149"/>
      <c r="FZ32" s="149"/>
      <c r="GA32" s="149"/>
      <c r="GB32" s="149"/>
      <c r="GC32" s="149"/>
      <c r="GD32" s="149"/>
      <c r="GE32" s="149"/>
      <c r="GF32" s="149"/>
      <c r="GG32" s="149"/>
      <c r="GH32" s="149"/>
      <c r="GI32" s="149"/>
      <c r="GJ32" s="149"/>
      <c r="GK32" s="149"/>
      <c r="GL32" s="149"/>
      <c r="GM32" s="149"/>
      <c r="GN32" s="149"/>
      <c r="GO32" s="149"/>
      <c r="GP32" s="149"/>
      <c r="GQ32" s="149"/>
      <c r="GR32" s="149"/>
      <c r="GS32" s="149"/>
      <c r="GT32" s="149"/>
      <c r="GU32" s="149"/>
      <c r="GV32" s="149"/>
      <c r="GW32" s="149"/>
      <c r="GX32" s="149"/>
      <c r="GY32" s="149"/>
      <c r="GZ32" s="149"/>
      <c r="HA32" s="149"/>
      <c r="HB32" s="149"/>
      <c r="HC32" s="149"/>
      <c r="HD32" s="149"/>
      <c r="HE32" s="149"/>
      <c r="HF32" s="149"/>
      <c r="HG32" s="149"/>
      <c r="HH32" s="149"/>
      <c r="HI32" s="149"/>
      <c r="HJ32" s="149"/>
      <c r="HK32" s="149"/>
      <c r="HL32" s="149"/>
      <c r="HM32" s="149"/>
      <c r="HN32" s="149"/>
      <c r="HO32" s="149"/>
      <c r="HP32" s="149"/>
      <c r="HQ32" s="149"/>
      <c r="HR32" s="149"/>
      <c r="HS32" s="149"/>
      <c r="HT32" s="149"/>
      <c r="HU32" s="149"/>
      <c r="HV32" s="149"/>
      <c r="HW32" s="149"/>
      <c r="HX32" s="149"/>
      <c r="HY32" s="149"/>
      <c r="HZ32" s="149"/>
      <c r="IA32" s="149"/>
      <c r="IB32" s="149"/>
      <c r="IC32" s="149"/>
      <c r="ID32" s="149"/>
      <c r="IE32" s="149"/>
    </row>
    <row r="33" spans="1:239" s="150" customFormat="1" ht="21.75" customHeight="1">
      <c r="A33" s="224" t="s">
        <v>288</v>
      </c>
      <c r="B33" s="219"/>
      <c r="C33" s="220">
        <v>73100</v>
      </c>
      <c r="D33" s="220">
        <v>90343</v>
      </c>
      <c r="E33" s="225">
        <f t="shared" si="5"/>
        <v>17243</v>
      </c>
      <c r="F33" s="76">
        <f>D33/C33-1</f>
        <v>0.23588235294117643</v>
      </c>
      <c r="G33" s="221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  <c r="DX33" s="149"/>
      <c r="DY33" s="149"/>
      <c r="DZ33" s="149"/>
      <c r="EA33" s="149"/>
      <c r="EB33" s="149"/>
      <c r="EC33" s="149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49"/>
      <c r="EP33" s="149"/>
      <c r="EQ33" s="149"/>
      <c r="ER33" s="149"/>
      <c r="ES33" s="149"/>
      <c r="ET33" s="149"/>
      <c r="EU33" s="149"/>
      <c r="EV33" s="149"/>
      <c r="EW33" s="149"/>
      <c r="EX33" s="149"/>
      <c r="EY33" s="149"/>
      <c r="EZ33" s="149"/>
      <c r="FA33" s="149"/>
      <c r="FB33" s="149"/>
      <c r="FC33" s="149"/>
      <c r="FD33" s="149"/>
      <c r="FE33" s="149"/>
      <c r="FF33" s="149"/>
      <c r="FG33" s="149"/>
      <c r="FH33" s="149"/>
      <c r="FI33" s="149"/>
      <c r="FJ33" s="149"/>
      <c r="FK33" s="149"/>
      <c r="FL33" s="149"/>
      <c r="FM33" s="149"/>
      <c r="FN33" s="149"/>
      <c r="FO33" s="149"/>
      <c r="FP33" s="149"/>
      <c r="FQ33" s="149"/>
      <c r="FR33" s="149"/>
      <c r="FS33" s="149"/>
      <c r="FT33" s="149"/>
      <c r="FU33" s="149"/>
      <c r="FV33" s="149"/>
      <c r="FW33" s="149"/>
      <c r="FX33" s="149"/>
      <c r="FY33" s="149"/>
      <c r="FZ33" s="149"/>
      <c r="GA33" s="149"/>
      <c r="GB33" s="149"/>
      <c r="GC33" s="149"/>
      <c r="GD33" s="149"/>
      <c r="GE33" s="149"/>
      <c r="GF33" s="149"/>
      <c r="GG33" s="149"/>
      <c r="GH33" s="149"/>
      <c r="GI33" s="149"/>
      <c r="GJ33" s="149"/>
      <c r="GK33" s="149"/>
      <c r="GL33" s="149"/>
      <c r="GM33" s="149"/>
      <c r="GN33" s="149"/>
      <c r="GO33" s="149"/>
      <c r="GP33" s="149"/>
      <c r="GQ33" s="149"/>
      <c r="GR33" s="149"/>
      <c r="GS33" s="149"/>
      <c r="GT33" s="149"/>
      <c r="GU33" s="149"/>
      <c r="GV33" s="149"/>
      <c r="GW33" s="149"/>
      <c r="GX33" s="149"/>
      <c r="GY33" s="149"/>
      <c r="GZ33" s="149"/>
      <c r="HA33" s="149"/>
      <c r="HB33" s="149"/>
      <c r="HC33" s="149"/>
      <c r="HD33" s="149"/>
      <c r="HE33" s="149"/>
      <c r="HF33" s="149"/>
      <c r="HG33" s="149"/>
      <c r="HH33" s="149"/>
      <c r="HI33" s="149"/>
      <c r="HJ33" s="149"/>
      <c r="HK33" s="149"/>
      <c r="HL33" s="149"/>
      <c r="HM33" s="149"/>
      <c r="HN33" s="149"/>
      <c r="HO33" s="149"/>
      <c r="HP33" s="149"/>
      <c r="HQ33" s="149"/>
      <c r="HR33" s="149"/>
      <c r="HS33" s="149"/>
      <c r="HT33" s="149"/>
      <c r="HU33" s="149"/>
      <c r="HV33" s="149"/>
      <c r="HW33" s="149"/>
      <c r="HX33" s="149"/>
      <c r="HY33" s="149"/>
      <c r="HZ33" s="149"/>
      <c r="IA33" s="149"/>
      <c r="IB33" s="149"/>
      <c r="IC33" s="149"/>
      <c r="ID33" s="149"/>
      <c r="IE33" s="149"/>
    </row>
    <row r="34" spans="1:239" s="150" customFormat="1" ht="21.75" customHeight="1">
      <c r="A34" s="224" t="s">
        <v>289</v>
      </c>
      <c r="B34" s="219"/>
      <c r="C34" s="220">
        <v>5753</v>
      </c>
      <c r="D34" s="220">
        <v>5720</v>
      </c>
      <c r="E34" s="225">
        <f t="shared" si="5"/>
        <v>-33</v>
      </c>
      <c r="F34" s="76">
        <f>D34/C34-1</f>
        <v>-0.005736137667303964</v>
      </c>
      <c r="G34" s="221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  <c r="FL34" s="149"/>
      <c r="FM34" s="149"/>
      <c r="FN34" s="149"/>
      <c r="FO34" s="149"/>
      <c r="FP34" s="149"/>
      <c r="FQ34" s="149"/>
      <c r="FR34" s="149"/>
      <c r="FS34" s="149"/>
      <c r="FT34" s="149"/>
      <c r="FU34" s="149"/>
      <c r="FV34" s="149"/>
      <c r="FW34" s="149"/>
      <c r="FX34" s="149"/>
      <c r="FY34" s="149"/>
      <c r="FZ34" s="149"/>
      <c r="GA34" s="149"/>
      <c r="GB34" s="149"/>
      <c r="GC34" s="149"/>
      <c r="GD34" s="149"/>
      <c r="GE34" s="149"/>
      <c r="GF34" s="149"/>
      <c r="GG34" s="149"/>
      <c r="GH34" s="149"/>
      <c r="GI34" s="149"/>
      <c r="GJ34" s="149"/>
      <c r="GK34" s="149"/>
      <c r="GL34" s="149"/>
      <c r="GM34" s="149"/>
      <c r="GN34" s="149"/>
      <c r="GO34" s="149"/>
      <c r="GP34" s="149"/>
      <c r="GQ34" s="149"/>
      <c r="GR34" s="149"/>
      <c r="GS34" s="149"/>
      <c r="GT34" s="149"/>
      <c r="GU34" s="149"/>
      <c r="GV34" s="149"/>
      <c r="GW34" s="149"/>
      <c r="GX34" s="149"/>
      <c r="GY34" s="149"/>
      <c r="GZ34" s="149"/>
      <c r="HA34" s="149"/>
      <c r="HB34" s="149"/>
      <c r="HC34" s="149"/>
      <c r="HD34" s="149"/>
      <c r="HE34" s="149"/>
      <c r="HF34" s="149"/>
      <c r="HG34" s="149"/>
      <c r="HH34" s="149"/>
      <c r="HI34" s="149"/>
      <c r="HJ34" s="149"/>
      <c r="HK34" s="149"/>
      <c r="HL34" s="149"/>
      <c r="HM34" s="149"/>
      <c r="HN34" s="149"/>
      <c r="HO34" s="149"/>
      <c r="HP34" s="149"/>
      <c r="HQ34" s="149"/>
      <c r="HR34" s="149"/>
      <c r="HS34" s="149"/>
      <c r="HT34" s="149"/>
      <c r="HU34" s="149"/>
      <c r="HV34" s="149"/>
      <c r="HW34" s="149"/>
      <c r="HX34" s="149"/>
      <c r="HY34" s="149"/>
      <c r="HZ34" s="149"/>
      <c r="IA34" s="149"/>
      <c r="IB34" s="149"/>
      <c r="IC34" s="149"/>
      <c r="ID34" s="149"/>
      <c r="IE34" s="149"/>
    </row>
    <row r="35" spans="1:7" ht="21.75" customHeight="1">
      <c r="A35" s="32" t="s">
        <v>290</v>
      </c>
      <c r="B35" s="44" t="e">
        <f>SUM(B5,B29,B32)</f>
        <v>#REF!</v>
      </c>
      <c r="C35" s="226">
        <f>SUM(C5,C29,C32:C34)</f>
        <v>91076</v>
      </c>
      <c r="D35" s="226">
        <f>SUM(D5,D29,D32:D34)</f>
        <v>109113</v>
      </c>
      <c r="E35" s="209">
        <f t="shared" si="5"/>
        <v>18037</v>
      </c>
      <c r="F35" s="76">
        <f>D35/C35-1</f>
        <v>0.1980433923316791</v>
      </c>
      <c r="G35" s="212"/>
    </row>
  </sheetData>
  <sheetProtection/>
  <mergeCells count="7">
    <mergeCell ref="A1:F1"/>
    <mergeCell ref="E3:F3"/>
    <mergeCell ref="A3:A4"/>
    <mergeCell ref="B3:B4"/>
    <mergeCell ref="C3:C4"/>
    <mergeCell ref="D3:D4"/>
    <mergeCell ref="G3:G4"/>
  </mergeCells>
  <printOptions horizontalCentered="1"/>
  <pageMargins left="0.9444444444444444" right="0.9444444444444444" top="0.7868055555555555" bottom="0.5506944444444445" header="0.5111111111111111" footer="0.7868055555555555"/>
  <pageSetup firstPageNumber="13" useFirstPageNumber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Q48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57.25390625" style="36" customWidth="1"/>
    <col min="2" max="2" width="16.00390625" style="95" customWidth="1"/>
    <col min="3" max="249" width="9.00390625" style="84" customWidth="1"/>
    <col min="250" max="251" width="9.00390625" style="36" customWidth="1"/>
  </cols>
  <sheetData>
    <row r="1" spans="1:2" ht="29.25" customHeight="1">
      <c r="A1" s="85" t="s">
        <v>291</v>
      </c>
      <c r="B1" s="193"/>
    </row>
    <row r="2" spans="1:2" ht="22.5" customHeight="1">
      <c r="A2" s="86"/>
      <c r="B2" s="194" t="s">
        <v>56</v>
      </c>
    </row>
    <row r="3" spans="1:251" s="123" customFormat="1" ht="23.25" customHeight="1">
      <c r="A3" s="195" t="s">
        <v>121</v>
      </c>
      <c r="B3" s="196" t="s">
        <v>122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"/>
      <c r="IQ3" s="13"/>
    </row>
    <row r="4" spans="1:251" s="123" customFormat="1" ht="24.75" customHeight="1">
      <c r="A4" s="197" t="s">
        <v>123</v>
      </c>
      <c r="B4" s="198">
        <f>B5+B12+B48</f>
        <v>308329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"/>
      <c r="IQ4" s="13"/>
    </row>
    <row r="5" spans="1:251" s="83" customFormat="1" ht="24.75" customHeight="1">
      <c r="A5" s="197" t="s">
        <v>124</v>
      </c>
      <c r="B5" s="199">
        <f>SUM(B6:B11)</f>
        <v>2522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"/>
      <c r="IQ5" s="13"/>
    </row>
    <row r="6" spans="1:251" s="83" customFormat="1" ht="24.75" customHeight="1">
      <c r="A6" s="200" t="s">
        <v>125</v>
      </c>
      <c r="B6" s="201">
        <v>122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"/>
      <c r="IQ6" s="13"/>
    </row>
    <row r="7" spans="1:251" s="123" customFormat="1" ht="24.75" customHeight="1">
      <c r="A7" s="202" t="s">
        <v>126</v>
      </c>
      <c r="B7" s="201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"/>
      <c r="IQ7" s="13"/>
    </row>
    <row r="8" spans="1:251" s="123" customFormat="1" ht="24.75" customHeight="1">
      <c r="A8" s="203" t="s">
        <v>127</v>
      </c>
      <c r="B8" s="204">
        <v>283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"/>
      <c r="IQ8" s="13"/>
    </row>
    <row r="9" spans="1:251" s="123" customFormat="1" ht="24.75" customHeight="1">
      <c r="A9" s="203" t="s">
        <v>128</v>
      </c>
      <c r="B9" s="204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"/>
      <c r="IQ9" s="13"/>
    </row>
    <row r="10" spans="1:251" s="123" customFormat="1" ht="24.75" customHeight="1">
      <c r="A10" s="203" t="s">
        <v>129</v>
      </c>
      <c r="B10" s="204">
        <v>2036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  <c r="FL10" s="133"/>
      <c r="FM10" s="133"/>
      <c r="FN10" s="133"/>
      <c r="FO10" s="133"/>
      <c r="FP10" s="133"/>
      <c r="FQ10" s="133"/>
      <c r="FR10" s="133"/>
      <c r="FS10" s="133"/>
      <c r="FT10" s="133"/>
      <c r="FU10" s="133"/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  <c r="GG10" s="133"/>
      <c r="GH10" s="133"/>
      <c r="GI10" s="133"/>
      <c r="GJ10" s="133"/>
      <c r="GK10" s="133"/>
      <c r="GL10" s="133"/>
      <c r="GM10" s="133"/>
      <c r="GN10" s="133"/>
      <c r="GO10" s="133"/>
      <c r="GP10" s="133"/>
      <c r="GQ10" s="133"/>
      <c r="GR10" s="133"/>
      <c r="GS10" s="133"/>
      <c r="GT10" s="133"/>
      <c r="GU10" s="133"/>
      <c r="GV10" s="133"/>
      <c r="GW10" s="133"/>
      <c r="GX10" s="133"/>
      <c r="GY10" s="133"/>
      <c r="GZ10" s="133"/>
      <c r="HA10" s="133"/>
      <c r="HB10" s="133"/>
      <c r="HC10" s="133"/>
      <c r="HD10" s="133"/>
      <c r="HE10" s="133"/>
      <c r="HF10" s="133"/>
      <c r="HG10" s="133"/>
      <c r="HH10" s="133"/>
      <c r="HI10" s="133"/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"/>
      <c r="IQ10" s="13"/>
    </row>
    <row r="11" spans="1:251" s="123" customFormat="1" ht="24.75" customHeight="1">
      <c r="A11" s="203" t="s">
        <v>130</v>
      </c>
      <c r="B11" s="204">
        <v>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"/>
      <c r="IQ11" s="13"/>
    </row>
    <row r="12" spans="1:251" s="123" customFormat="1" ht="24.75" customHeight="1">
      <c r="A12" s="205" t="s">
        <v>131</v>
      </c>
      <c r="B12" s="199">
        <f>SUM(B13:B47)</f>
        <v>211817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"/>
      <c r="IQ12" s="13"/>
    </row>
    <row r="13" spans="1:251" s="123" customFormat="1" ht="24.75" customHeight="1">
      <c r="A13" s="202" t="s">
        <v>132</v>
      </c>
      <c r="B13" s="201">
        <v>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"/>
      <c r="IQ13" s="13"/>
    </row>
    <row r="14" spans="1:251" s="123" customFormat="1" ht="24.75" customHeight="1">
      <c r="A14" s="202" t="s">
        <v>133</v>
      </c>
      <c r="B14" s="201">
        <v>94187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"/>
      <c r="IQ14" s="13"/>
    </row>
    <row r="15" spans="1:251" s="123" customFormat="1" ht="24.75" customHeight="1">
      <c r="A15" s="202" t="s">
        <v>134</v>
      </c>
      <c r="B15" s="201">
        <v>13299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  <c r="FF15" s="133"/>
      <c r="FG15" s="133"/>
      <c r="FH15" s="133"/>
      <c r="FI15" s="133"/>
      <c r="FJ15" s="133"/>
      <c r="FK15" s="133"/>
      <c r="FL15" s="133"/>
      <c r="FM15" s="133"/>
      <c r="FN15" s="133"/>
      <c r="FO15" s="133"/>
      <c r="FP15" s="133"/>
      <c r="FQ15" s="133"/>
      <c r="FR15" s="133"/>
      <c r="FS15" s="133"/>
      <c r="FT15" s="133"/>
      <c r="FU15" s="133"/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  <c r="GG15" s="133"/>
      <c r="GH15" s="133"/>
      <c r="GI15" s="133"/>
      <c r="GJ15" s="133"/>
      <c r="GK15" s="133"/>
      <c r="GL15" s="133"/>
      <c r="GM15" s="133"/>
      <c r="GN15" s="133"/>
      <c r="GO15" s="133"/>
      <c r="GP15" s="133"/>
      <c r="GQ15" s="133"/>
      <c r="GR15" s="133"/>
      <c r="GS15" s="133"/>
      <c r="GT15" s="133"/>
      <c r="GU15" s="133"/>
      <c r="GV15" s="133"/>
      <c r="GW15" s="133"/>
      <c r="GX15" s="133"/>
      <c r="GY15" s="133"/>
      <c r="GZ15" s="133"/>
      <c r="HA15" s="133"/>
      <c r="HB15" s="133"/>
      <c r="HC15" s="133"/>
      <c r="HD15" s="133"/>
      <c r="HE15" s="133"/>
      <c r="HF15" s="133"/>
      <c r="HG15" s="133"/>
      <c r="HH15" s="133"/>
      <c r="HI15" s="133"/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"/>
      <c r="IQ15" s="13"/>
    </row>
    <row r="16" spans="1:251" s="123" customFormat="1" ht="24.75" customHeight="1">
      <c r="A16" s="202" t="s">
        <v>135</v>
      </c>
      <c r="B16" s="201">
        <v>6539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  <c r="FF16" s="133"/>
      <c r="FG16" s="133"/>
      <c r="FH16" s="133"/>
      <c r="FI16" s="133"/>
      <c r="FJ16" s="133"/>
      <c r="FK16" s="133"/>
      <c r="FL16" s="133"/>
      <c r="FM16" s="133"/>
      <c r="FN16" s="133"/>
      <c r="FO16" s="133"/>
      <c r="FP16" s="133"/>
      <c r="FQ16" s="133"/>
      <c r="FR16" s="133"/>
      <c r="FS16" s="133"/>
      <c r="FT16" s="133"/>
      <c r="FU16" s="133"/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  <c r="GG16" s="133"/>
      <c r="GH16" s="133"/>
      <c r="GI16" s="133"/>
      <c r="GJ16" s="133"/>
      <c r="GK16" s="133"/>
      <c r="GL16" s="133"/>
      <c r="GM16" s="133"/>
      <c r="GN16" s="133"/>
      <c r="GO16" s="133"/>
      <c r="GP16" s="133"/>
      <c r="GQ16" s="133"/>
      <c r="GR16" s="133"/>
      <c r="GS16" s="133"/>
      <c r="GT16" s="133"/>
      <c r="GU16" s="133"/>
      <c r="GV16" s="133"/>
      <c r="GW16" s="133"/>
      <c r="GX16" s="133"/>
      <c r="GY16" s="133"/>
      <c r="GZ16" s="133"/>
      <c r="HA16" s="133"/>
      <c r="HB16" s="133"/>
      <c r="HC16" s="133"/>
      <c r="HD16" s="133"/>
      <c r="HE16" s="133"/>
      <c r="HF16" s="133"/>
      <c r="HG16" s="133"/>
      <c r="HH16" s="133"/>
      <c r="HI16" s="133"/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"/>
      <c r="IQ16" s="13"/>
    </row>
    <row r="17" spans="1:251" s="123" customFormat="1" ht="24.75" customHeight="1">
      <c r="A17" s="200" t="s">
        <v>136</v>
      </c>
      <c r="B17" s="201">
        <v>0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"/>
      <c r="IQ17" s="13"/>
    </row>
    <row r="18" spans="1:2" ht="24.75" customHeight="1">
      <c r="A18" s="200" t="s">
        <v>137</v>
      </c>
      <c r="B18" s="201">
        <v>0</v>
      </c>
    </row>
    <row r="19" spans="1:2" ht="24.75" customHeight="1">
      <c r="A19" s="200" t="s">
        <v>138</v>
      </c>
      <c r="B19" s="201">
        <v>1794</v>
      </c>
    </row>
    <row r="20" spans="1:2" ht="24.75" customHeight="1">
      <c r="A20" s="202" t="s">
        <v>139</v>
      </c>
      <c r="B20" s="201">
        <v>6290</v>
      </c>
    </row>
    <row r="21" spans="1:2" ht="24.75" customHeight="1">
      <c r="A21" s="202" t="s">
        <v>140</v>
      </c>
      <c r="B21" s="201">
        <v>17149</v>
      </c>
    </row>
    <row r="22" spans="1:2" ht="24.75" customHeight="1">
      <c r="A22" s="202" t="s">
        <v>141</v>
      </c>
      <c r="B22" s="201">
        <v>1150</v>
      </c>
    </row>
    <row r="23" spans="1:2" ht="24.75" customHeight="1">
      <c r="A23" s="202" t="s">
        <v>142</v>
      </c>
      <c r="B23" s="201">
        <v>0</v>
      </c>
    </row>
    <row r="24" spans="1:2" ht="24.75" customHeight="1">
      <c r="A24" s="202" t="s">
        <v>143</v>
      </c>
      <c r="B24" s="201">
        <v>0</v>
      </c>
    </row>
    <row r="25" spans="1:2" ht="24.75" customHeight="1">
      <c r="A25" s="202" t="s">
        <v>144</v>
      </c>
      <c r="B25" s="201">
        <v>17618</v>
      </c>
    </row>
    <row r="26" spans="1:2" ht="24.75" customHeight="1">
      <c r="A26" s="202" t="s">
        <v>145</v>
      </c>
      <c r="B26" s="201">
        <v>0</v>
      </c>
    </row>
    <row r="27" spans="1:2" ht="24.75" customHeight="1">
      <c r="A27" s="202" t="s">
        <v>146</v>
      </c>
      <c r="B27" s="201">
        <v>0</v>
      </c>
    </row>
    <row r="28" spans="1:2" ht="24.75" customHeight="1">
      <c r="A28" s="202" t="s">
        <v>147</v>
      </c>
      <c r="B28" s="201">
        <v>0</v>
      </c>
    </row>
    <row r="29" spans="1:2" ht="24.75" customHeight="1">
      <c r="A29" s="202" t="s">
        <v>148</v>
      </c>
      <c r="B29" s="201">
        <v>130</v>
      </c>
    </row>
    <row r="30" spans="1:2" ht="24.75" customHeight="1">
      <c r="A30" s="202" t="s">
        <v>149</v>
      </c>
      <c r="B30" s="201">
        <v>4271</v>
      </c>
    </row>
    <row r="31" spans="1:2" ht="24.75" customHeight="1">
      <c r="A31" s="202" t="s">
        <v>150</v>
      </c>
      <c r="B31" s="201">
        <v>85</v>
      </c>
    </row>
    <row r="32" spans="1:2" ht="24.75" customHeight="1">
      <c r="A32" s="202" t="s">
        <v>151</v>
      </c>
      <c r="B32" s="201">
        <v>1719</v>
      </c>
    </row>
    <row r="33" spans="1:2" ht="24.75" customHeight="1">
      <c r="A33" s="202" t="s">
        <v>152</v>
      </c>
      <c r="B33" s="201">
        <v>24216</v>
      </c>
    </row>
    <row r="34" spans="1:2" ht="24.75" customHeight="1">
      <c r="A34" s="202" t="s">
        <v>153</v>
      </c>
      <c r="B34" s="201">
        <v>6411</v>
      </c>
    </row>
    <row r="35" spans="1:2" ht="24.75" customHeight="1">
      <c r="A35" s="202" t="s">
        <v>154</v>
      </c>
      <c r="B35" s="201">
        <v>3370</v>
      </c>
    </row>
    <row r="36" spans="1:2" ht="24.75" customHeight="1">
      <c r="A36" s="202" t="s">
        <v>155</v>
      </c>
      <c r="B36" s="201">
        <v>0</v>
      </c>
    </row>
    <row r="37" spans="1:2" ht="24.75" customHeight="1">
      <c r="A37" s="202" t="s">
        <v>156</v>
      </c>
      <c r="B37" s="201">
        <v>9373</v>
      </c>
    </row>
    <row r="38" spans="1:2" ht="24.75" customHeight="1">
      <c r="A38" s="202" t="s">
        <v>157</v>
      </c>
      <c r="B38" s="201">
        <v>3169</v>
      </c>
    </row>
    <row r="39" spans="1:2" ht="24.75" customHeight="1">
      <c r="A39" s="202" t="s">
        <v>158</v>
      </c>
      <c r="B39" s="201">
        <v>0</v>
      </c>
    </row>
    <row r="40" spans="1:2" ht="24.75" customHeight="1">
      <c r="A40" s="202" t="s">
        <v>159</v>
      </c>
      <c r="B40" s="201">
        <v>0</v>
      </c>
    </row>
    <row r="41" spans="1:2" ht="24.75" customHeight="1">
      <c r="A41" s="202" t="s">
        <v>160</v>
      </c>
      <c r="B41" s="201">
        <v>0</v>
      </c>
    </row>
    <row r="42" spans="1:2" ht="24.75" customHeight="1">
      <c r="A42" s="202" t="s">
        <v>161</v>
      </c>
      <c r="B42" s="201">
        <v>0</v>
      </c>
    </row>
    <row r="43" spans="1:2" ht="24.75" customHeight="1">
      <c r="A43" s="202" t="s">
        <v>162</v>
      </c>
      <c r="B43" s="201">
        <v>460</v>
      </c>
    </row>
    <row r="44" spans="1:2" ht="24.75" customHeight="1">
      <c r="A44" s="202" t="s">
        <v>163</v>
      </c>
      <c r="B44" s="201">
        <v>0</v>
      </c>
    </row>
    <row r="45" spans="1:2" ht="24.75" customHeight="1">
      <c r="A45" s="202" t="s">
        <v>164</v>
      </c>
      <c r="B45" s="201">
        <v>587</v>
      </c>
    </row>
    <row r="46" spans="1:2" ht="24.75" customHeight="1">
      <c r="A46" s="202" t="s">
        <v>166</v>
      </c>
      <c r="B46" s="201">
        <v>0</v>
      </c>
    </row>
    <row r="47" spans="1:2" ht="24.75" customHeight="1">
      <c r="A47" s="202" t="s">
        <v>167</v>
      </c>
      <c r="B47" s="201">
        <v>0</v>
      </c>
    </row>
    <row r="48" spans="1:2" ht="24.75" customHeight="1">
      <c r="A48" s="205" t="s">
        <v>168</v>
      </c>
      <c r="B48" s="199">
        <v>93990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W34"/>
  <sheetViews>
    <sheetView showZeros="0" workbookViewId="0" topLeftCell="A4">
      <selection activeCell="A6" sqref="A6:IV6"/>
    </sheetView>
  </sheetViews>
  <sheetFormatPr defaultColWidth="7.875" defaultRowHeight="14.25"/>
  <cols>
    <col min="1" max="1" width="29.25390625" style="13" customWidth="1"/>
    <col min="2" max="5" width="10.875" style="13" customWidth="1"/>
    <col min="6" max="6" width="7.875" style="13" customWidth="1"/>
    <col min="7" max="7" width="17.00390625" style="13" customWidth="1"/>
    <col min="8" max="8" width="26.50390625" style="13" customWidth="1"/>
    <col min="9" max="231" width="7.875" style="13" customWidth="1"/>
  </cols>
  <sheetData>
    <row r="1" spans="1:231" ht="25.5" customHeight="1">
      <c r="A1" s="14" t="s">
        <v>292</v>
      </c>
      <c r="B1" s="14"/>
      <c r="C1" s="14"/>
      <c r="D1" s="14"/>
      <c r="E1" s="1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</row>
    <row r="2" spans="1:231" ht="18" customHeight="1">
      <c r="A2" s="47"/>
      <c r="B2" s="47"/>
      <c r="C2" s="47"/>
      <c r="D2" s="47"/>
      <c r="E2" s="48" t="s">
        <v>56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</row>
    <row r="3" spans="1:5" ht="21" customHeight="1">
      <c r="A3" s="169" t="s">
        <v>88</v>
      </c>
      <c r="B3" s="72" t="s">
        <v>60</v>
      </c>
      <c r="C3" s="72" t="s">
        <v>278</v>
      </c>
      <c r="D3" s="4" t="s">
        <v>279</v>
      </c>
      <c r="E3" s="4"/>
    </row>
    <row r="4" spans="1:5" ht="21" customHeight="1">
      <c r="A4" s="169"/>
      <c r="B4" s="74"/>
      <c r="C4" s="74"/>
      <c r="D4" s="4" t="s">
        <v>281</v>
      </c>
      <c r="E4" s="4" t="s">
        <v>282</v>
      </c>
    </row>
    <row r="5" spans="1:5" ht="21" customHeight="1">
      <c r="A5" s="186" t="s">
        <v>293</v>
      </c>
      <c r="B5" s="187">
        <f>SUM(B6:B27)</f>
        <v>374874</v>
      </c>
      <c r="C5" s="187">
        <f>SUM(C6:C27)</f>
        <v>384834</v>
      </c>
      <c r="D5" s="188">
        <f>C5-B5</f>
        <v>9960</v>
      </c>
      <c r="E5" s="54">
        <f>C5/B5-1</f>
        <v>0.026568927159525524</v>
      </c>
    </row>
    <row r="6" spans="1:5" ht="21" customHeight="1">
      <c r="A6" s="170" t="s">
        <v>89</v>
      </c>
      <c r="B6" s="19">
        <v>48259</v>
      </c>
      <c r="C6" s="20">
        <v>48329</v>
      </c>
      <c r="D6" s="173">
        <f>C6-B6</f>
        <v>70</v>
      </c>
      <c r="E6" s="59">
        <f aca="true" t="shared" si="0" ref="E6:E34">C6/B6-1</f>
        <v>0.0014505066412482392</v>
      </c>
    </row>
    <row r="7" spans="1:5" ht="21" customHeight="1">
      <c r="A7" s="170" t="s">
        <v>90</v>
      </c>
      <c r="B7" s="19">
        <v>200</v>
      </c>
      <c r="C7" s="20">
        <v>200</v>
      </c>
      <c r="D7" s="173">
        <f aca="true" t="shared" si="1" ref="D7:D23">C7-B7</f>
        <v>0</v>
      </c>
      <c r="E7" s="59">
        <f t="shared" si="0"/>
        <v>0</v>
      </c>
    </row>
    <row r="8" spans="1:5" ht="21" customHeight="1">
      <c r="A8" s="170" t="s">
        <v>91</v>
      </c>
      <c r="B8" s="19">
        <v>8476</v>
      </c>
      <c r="C8" s="20">
        <v>8316</v>
      </c>
      <c r="D8" s="173">
        <f t="shared" si="1"/>
        <v>-160</v>
      </c>
      <c r="E8" s="59">
        <f t="shared" si="0"/>
        <v>-0.018876828692779624</v>
      </c>
    </row>
    <row r="9" spans="1:5" ht="21" customHeight="1">
      <c r="A9" s="170" t="s">
        <v>92</v>
      </c>
      <c r="B9" s="19">
        <v>43716</v>
      </c>
      <c r="C9" s="20">
        <v>44816</v>
      </c>
      <c r="D9" s="173">
        <f t="shared" si="1"/>
        <v>1100</v>
      </c>
      <c r="E9" s="59">
        <f t="shared" si="0"/>
        <v>0.025162411931558326</v>
      </c>
    </row>
    <row r="10" spans="1:5" ht="21" customHeight="1">
      <c r="A10" s="170" t="s">
        <v>93</v>
      </c>
      <c r="B10" s="19">
        <v>399</v>
      </c>
      <c r="C10" s="20">
        <v>479</v>
      </c>
      <c r="D10" s="173">
        <f t="shared" si="1"/>
        <v>80</v>
      </c>
      <c r="E10" s="59">
        <f t="shared" si="0"/>
        <v>0.20050125313283207</v>
      </c>
    </row>
    <row r="11" spans="1:5" ht="21" customHeight="1">
      <c r="A11" s="170" t="s">
        <v>94</v>
      </c>
      <c r="B11" s="19">
        <v>19317</v>
      </c>
      <c r="C11" s="20">
        <v>19317</v>
      </c>
      <c r="D11" s="173">
        <f t="shared" si="1"/>
        <v>0</v>
      </c>
      <c r="E11" s="59">
        <f t="shared" si="0"/>
        <v>0</v>
      </c>
    </row>
    <row r="12" spans="1:5" ht="21" customHeight="1">
      <c r="A12" s="170" t="s">
        <v>95</v>
      </c>
      <c r="B12" s="19">
        <v>73092</v>
      </c>
      <c r="C12" s="20">
        <v>79292</v>
      </c>
      <c r="D12" s="173">
        <f t="shared" si="1"/>
        <v>6200</v>
      </c>
      <c r="E12" s="59">
        <f t="shared" si="0"/>
        <v>0.08482460460789132</v>
      </c>
    </row>
    <row r="13" spans="1:5" ht="21" customHeight="1">
      <c r="A13" s="170" t="s">
        <v>96</v>
      </c>
      <c r="B13" s="19">
        <v>22014</v>
      </c>
      <c r="C13" s="20">
        <v>25061</v>
      </c>
      <c r="D13" s="173">
        <f t="shared" si="1"/>
        <v>3047</v>
      </c>
      <c r="E13" s="59">
        <f t="shared" si="0"/>
        <v>0.13841191968747157</v>
      </c>
    </row>
    <row r="14" spans="1:5" ht="21" customHeight="1">
      <c r="A14" s="170" t="s">
        <v>97</v>
      </c>
      <c r="B14" s="19">
        <v>12874</v>
      </c>
      <c r="C14" s="20">
        <v>13174</v>
      </c>
      <c r="D14" s="173">
        <f t="shared" si="1"/>
        <v>300</v>
      </c>
      <c r="E14" s="59">
        <f t="shared" si="0"/>
        <v>0.02330278079850867</v>
      </c>
    </row>
    <row r="15" spans="1:5" ht="21" customHeight="1">
      <c r="A15" s="170" t="s">
        <v>98</v>
      </c>
      <c r="B15" s="19">
        <v>15244</v>
      </c>
      <c r="C15" s="20">
        <v>14144</v>
      </c>
      <c r="D15" s="173">
        <f t="shared" si="1"/>
        <v>-1100</v>
      </c>
      <c r="E15" s="59">
        <f t="shared" si="0"/>
        <v>-0.0721595381789557</v>
      </c>
    </row>
    <row r="16" spans="1:5" ht="21" customHeight="1">
      <c r="A16" s="170" t="s">
        <v>99</v>
      </c>
      <c r="B16" s="19">
        <v>86599</v>
      </c>
      <c r="C16" s="20">
        <v>86159</v>
      </c>
      <c r="D16" s="173">
        <f t="shared" si="1"/>
        <v>-440</v>
      </c>
      <c r="E16" s="59">
        <f t="shared" si="0"/>
        <v>-0.005080890079562139</v>
      </c>
    </row>
    <row r="17" spans="1:5" ht="21" customHeight="1">
      <c r="A17" s="170" t="s">
        <v>100</v>
      </c>
      <c r="B17" s="19">
        <v>26452</v>
      </c>
      <c r="C17" s="20">
        <v>25672</v>
      </c>
      <c r="D17" s="173">
        <f t="shared" si="1"/>
        <v>-780</v>
      </c>
      <c r="E17" s="59">
        <f t="shared" si="0"/>
        <v>-0.02948737335551188</v>
      </c>
    </row>
    <row r="18" spans="1:5" ht="21" customHeight="1">
      <c r="A18" s="170" t="s">
        <v>101</v>
      </c>
      <c r="B18" s="19">
        <v>2722</v>
      </c>
      <c r="C18" s="20">
        <v>3052</v>
      </c>
      <c r="D18" s="173">
        <f t="shared" si="1"/>
        <v>330</v>
      </c>
      <c r="E18" s="59">
        <f t="shared" si="0"/>
        <v>0.12123438648052898</v>
      </c>
    </row>
    <row r="19" spans="1:5" ht="21" customHeight="1">
      <c r="A19" s="170" t="s">
        <v>102</v>
      </c>
      <c r="B19" s="19">
        <v>404</v>
      </c>
      <c r="C19" s="20">
        <v>491</v>
      </c>
      <c r="D19" s="173">
        <f t="shared" si="1"/>
        <v>87</v>
      </c>
      <c r="E19" s="59">
        <f t="shared" si="0"/>
        <v>0.21534653465346532</v>
      </c>
    </row>
    <row r="20" spans="1:5" ht="21" customHeight="1">
      <c r="A20" s="170" t="s">
        <v>103</v>
      </c>
      <c r="B20" s="56">
        <v>52</v>
      </c>
      <c r="C20" s="20">
        <v>109</v>
      </c>
      <c r="D20" s="173">
        <f t="shared" si="1"/>
        <v>57</v>
      </c>
      <c r="E20" s="59">
        <f t="shared" si="0"/>
        <v>1.0961538461538463</v>
      </c>
    </row>
    <row r="21" spans="1:5" ht="21" customHeight="1">
      <c r="A21" s="170" t="s">
        <v>104</v>
      </c>
      <c r="B21" s="19">
        <v>1762</v>
      </c>
      <c r="C21" s="20">
        <v>1872</v>
      </c>
      <c r="D21" s="173">
        <f t="shared" si="1"/>
        <v>110</v>
      </c>
      <c r="E21" s="59">
        <f t="shared" si="0"/>
        <v>0.06242905788876274</v>
      </c>
    </row>
    <row r="22" spans="1:5" ht="21" customHeight="1">
      <c r="A22" s="170" t="s">
        <v>105</v>
      </c>
      <c r="B22" s="19">
        <v>7937</v>
      </c>
      <c r="C22" s="20">
        <v>8137</v>
      </c>
      <c r="D22" s="173">
        <f aca="true" t="shared" si="2" ref="D22:D28">C22-B22</f>
        <v>200</v>
      </c>
      <c r="E22" s="59">
        <f t="shared" si="0"/>
        <v>0.025198437696862808</v>
      </c>
    </row>
    <row r="23" spans="1:5" ht="21" customHeight="1">
      <c r="A23" s="170" t="s">
        <v>106</v>
      </c>
      <c r="B23" s="19">
        <v>494</v>
      </c>
      <c r="C23" s="20">
        <v>474</v>
      </c>
      <c r="D23" s="173">
        <f t="shared" si="2"/>
        <v>-20</v>
      </c>
      <c r="E23" s="59">
        <f t="shared" si="0"/>
        <v>-0.04048582995951422</v>
      </c>
    </row>
    <row r="24" spans="1:5" ht="21" customHeight="1">
      <c r="A24" s="170" t="s">
        <v>294</v>
      </c>
      <c r="B24" s="19">
        <v>2977</v>
      </c>
      <c r="C24" s="20">
        <v>3677</v>
      </c>
      <c r="D24" s="173">
        <f t="shared" si="2"/>
        <v>700</v>
      </c>
      <c r="E24" s="59">
        <f t="shared" si="0"/>
        <v>0.23513604299630497</v>
      </c>
    </row>
    <row r="25" spans="1:5" ht="21" customHeight="1">
      <c r="A25" s="170" t="s">
        <v>295</v>
      </c>
      <c r="B25" s="19">
        <v>59</v>
      </c>
      <c r="C25" s="20">
        <v>40</v>
      </c>
      <c r="D25" s="173">
        <f t="shared" si="2"/>
        <v>-19</v>
      </c>
      <c r="E25" s="59">
        <f t="shared" si="0"/>
        <v>-0.3220338983050848</v>
      </c>
    </row>
    <row r="26" spans="1:5" ht="21" customHeight="1">
      <c r="A26" s="170" t="s">
        <v>296</v>
      </c>
      <c r="B26" s="19">
        <v>1802</v>
      </c>
      <c r="C26" s="20">
        <v>2000</v>
      </c>
      <c r="D26" s="173">
        <f t="shared" si="2"/>
        <v>198</v>
      </c>
      <c r="E26" s="59">
        <f t="shared" si="0"/>
        <v>0.10987791342952269</v>
      </c>
    </row>
    <row r="27" spans="1:5" ht="21" customHeight="1">
      <c r="A27" s="170" t="s">
        <v>297</v>
      </c>
      <c r="B27" s="19">
        <v>23</v>
      </c>
      <c r="C27" s="20">
        <v>23</v>
      </c>
      <c r="D27" s="173">
        <f t="shared" si="2"/>
        <v>0</v>
      </c>
      <c r="E27" s="59">
        <f t="shared" si="0"/>
        <v>0</v>
      </c>
    </row>
    <row r="28" spans="1:231" s="150" customFormat="1" ht="21" customHeight="1">
      <c r="A28" s="189" t="s">
        <v>298</v>
      </c>
      <c r="B28" s="190">
        <v>0</v>
      </c>
      <c r="C28" s="190">
        <v>0</v>
      </c>
      <c r="D28" s="190">
        <f t="shared" si="2"/>
        <v>0</v>
      </c>
      <c r="E28" s="54" t="e">
        <f t="shared" si="0"/>
        <v>#DIV/0!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</row>
    <row r="29" spans="1:5" ht="21" customHeight="1">
      <c r="A29" s="32" t="s">
        <v>299</v>
      </c>
      <c r="B29" s="188">
        <f>SUM(B5,B28)</f>
        <v>374874</v>
      </c>
      <c r="C29" s="188">
        <f>SUM(C5,C28)</f>
        <v>384834</v>
      </c>
      <c r="D29" s="188">
        <f>SUM(D5,D28)</f>
        <v>9960</v>
      </c>
      <c r="E29" s="54">
        <f t="shared" si="0"/>
        <v>0.026568927159525524</v>
      </c>
    </row>
    <row r="30" spans="1:5" ht="21" customHeight="1">
      <c r="A30" s="191" t="s">
        <v>245</v>
      </c>
      <c r="B30" s="188"/>
      <c r="C30" s="188"/>
      <c r="D30" s="188"/>
      <c r="E30" s="54" t="e">
        <f t="shared" si="0"/>
        <v>#DIV/0!</v>
      </c>
    </row>
    <row r="31" spans="1:5" ht="21" customHeight="1">
      <c r="A31" s="192" t="s">
        <v>300</v>
      </c>
      <c r="B31" s="188"/>
      <c r="C31" s="188"/>
      <c r="D31" s="188">
        <f>C31-B31</f>
        <v>0</v>
      </c>
      <c r="E31" s="54" t="e">
        <f t="shared" si="0"/>
        <v>#DIV/0!</v>
      </c>
    </row>
    <row r="32" spans="1:5" ht="21" customHeight="1">
      <c r="A32" s="192" t="s">
        <v>301</v>
      </c>
      <c r="B32" s="188">
        <v>0</v>
      </c>
      <c r="C32" s="188">
        <v>0</v>
      </c>
      <c r="D32" s="188">
        <f>C32-B32</f>
        <v>0</v>
      </c>
      <c r="E32" s="54" t="e">
        <f t="shared" si="0"/>
        <v>#DIV/0!</v>
      </c>
    </row>
    <row r="33" spans="1:5" ht="22.5" customHeight="1">
      <c r="A33" s="192" t="s">
        <v>302</v>
      </c>
      <c r="B33" s="188">
        <v>0</v>
      </c>
      <c r="C33" s="188">
        <v>0</v>
      </c>
      <c r="D33" s="188">
        <f>C33-B33</f>
        <v>0</v>
      </c>
      <c r="E33" s="54" t="e">
        <f t="shared" si="0"/>
        <v>#DIV/0!</v>
      </c>
    </row>
    <row r="34" spans="1:5" ht="21" customHeight="1">
      <c r="A34" s="20" t="s">
        <v>303</v>
      </c>
      <c r="B34" s="173">
        <f>SUM(B29:B33)</f>
        <v>374874</v>
      </c>
      <c r="C34" s="173">
        <f>SUM(C29:C33)</f>
        <v>384834</v>
      </c>
      <c r="D34" s="173">
        <f>C34-B34</f>
        <v>9960</v>
      </c>
      <c r="E34" s="59">
        <f t="shared" si="0"/>
        <v>0.026568927159525524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B28"/>
  <sheetViews>
    <sheetView showZeros="0" workbookViewId="0" topLeftCell="A4">
      <selection activeCell="C24" sqref="C24"/>
    </sheetView>
  </sheetViews>
  <sheetFormatPr defaultColWidth="7.875" defaultRowHeight="14.25"/>
  <cols>
    <col min="1" max="1" width="29.25390625" style="13" customWidth="1"/>
    <col min="2" max="5" width="10.875" style="13" customWidth="1"/>
    <col min="6" max="6" width="7.875" style="13" customWidth="1"/>
    <col min="7" max="7" width="28.375" style="13" customWidth="1"/>
    <col min="8" max="8" width="18.50390625" style="13" customWidth="1"/>
    <col min="9" max="210" width="7.875" style="13" customWidth="1"/>
  </cols>
  <sheetData>
    <row r="1" spans="1:210" ht="31.5" customHeight="1">
      <c r="A1" s="14" t="s">
        <v>304</v>
      </c>
      <c r="B1" s="14"/>
      <c r="C1" s="14"/>
      <c r="D1" s="14"/>
      <c r="E1" s="1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</row>
    <row r="2" spans="1:210" ht="18" customHeight="1">
      <c r="A2" s="46"/>
      <c r="B2" s="46"/>
      <c r="C2" s="46"/>
      <c r="D2" s="46"/>
      <c r="E2" s="174" t="s">
        <v>56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</row>
    <row r="3" spans="1:5" ht="21.75" customHeight="1">
      <c r="A3" s="175" t="s">
        <v>88</v>
      </c>
      <c r="B3" s="176" t="s">
        <v>60</v>
      </c>
      <c r="C3" s="176" t="s">
        <v>278</v>
      </c>
      <c r="D3" s="177" t="s">
        <v>279</v>
      </c>
      <c r="E3" s="177"/>
    </row>
    <row r="4" spans="1:5" ht="21.75" customHeight="1">
      <c r="A4" s="175"/>
      <c r="B4" s="178"/>
      <c r="C4" s="178"/>
      <c r="D4" s="177" t="s">
        <v>281</v>
      </c>
      <c r="E4" s="177" t="s">
        <v>282</v>
      </c>
    </row>
    <row r="5" spans="1:210" s="150" customFormat="1" ht="21.75" customHeight="1">
      <c r="A5" s="170" t="s">
        <v>89</v>
      </c>
      <c r="B5" s="19">
        <v>42775</v>
      </c>
      <c r="C5" s="179">
        <v>40367</v>
      </c>
      <c r="D5" s="180">
        <f aca="true" t="shared" si="0" ref="D5:D28">C5-B5</f>
        <v>-2408</v>
      </c>
      <c r="E5" s="181">
        <f>C5/B5-1</f>
        <v>-0.05629456458211568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</row>
    <row r="6" spans="1:210" s="150" customFormat="1" ht="21.75" customHeight="1">
      <c r="A6" s="170" t="s">
        <v>90</v>
      </c>
      <c r="B6" s="19">
        <v>50</v>
      </c>
      <c r="C6" s="179">
        <v>80</v>
      </c>
      <c r="D6" s="180">
        <f t="shared" si="0"/>
        <v>30</v>
      </c>
      <c r="E6" s="181">
        <f aca="true" t="shared" si="1" ref="E6:E28">C6/B6-1</f>
        <v>0.6000000000000001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</row>
    <row r="7" spans="1:210" s="150" customFormat="1" ht="21.75" customHeight="1">
      <c r="A7" s="170" t="s">
        <v>91</v>
      </c>
      <c r="B7" s="19">
        <v>6186</v>
      </c>
      <c r="C7" s="179">
        <v>6240</v>
      </c>
      <c r="D7" s="180">
        <f t="shared" si="0"/>
        <v>54</v>
      </c>
      <c r="E7" s="181">
        <f t="shared" si="1"/>
        <v>0.008729388942773975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  <c r="DQ7" s="149"/>
      <c r="DR7" s="149"/>
      <c r="DS7" s="149"/>
      <c r="DT7" s="149"/>
      <c r="DU7" s="149"/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49"/>
      <c r="FI7" s="149"/>
      <c r="FJ7" s="149"/>
      <c r="FK7" s="149"/>
      <c r="FL7" s="149"/>
      <c r="FM7" s="149"/>
      <c r="FN7" s="149"/>
      <c r="FO7" s="149"/>
      <c r="FP7" s="149"/>
      <c r="FQ7" s="149"/>
      <c r="FR7" s="149"/>
      <c r="FS7" s="149"/>
      <c r="FT7" s="149"/>
      <c r="FU7" s="149"/>
      <c r="FV7" s="149"/>
      <c r="FW7" s="149"/>
      <c r="FX7" s="149"/>
      <c r="FY7" s="149"/>
      <c r="FZ7" s="149"/>
      <c r="GA7" s="149"/>
      <c r="GB7" s="149"/>
      <c r="GC7" s="149"/>
      <c r="GD7" s="149"/>
      <c r="GE7" s="149"/>
      <c r="GF7" s="149"/>
      <c r="GG7" s="149"/>
      <c r="GH7" s="149"/>
      <c r="GI7" s="149"/>
      <c r="GJ7" s="149"/>
      <c r="GK7" s="149"/>
      <c r="GL7" s="149"/>
      <c r="GM7" s="149"/>
      <c r="GN7" s="149"/>
      <c r="GO7" s="149"/>
      <c r="GP7" s="149"/>
      <c r="GQ7" s="149"/>
      <c r="GR7" s="149"/>
      <c r="GS7" s="149"/>
      <c r="GT7" s="149"/>
      <c r="GU7" s="149"/>
      <c r="GV7" s="149"/>
      <c r="GW7" s="149"/>
      <c r="GX7" s="149"/>
      <c r="GY7" s="149"/>
      <c r="GZ7" s="149"/>
      <c r="HA7" s="149"/>
      <c r="HB7" s="149"/>
    </row>
    <row r="8" spans="1:210" s="150" customFormat="1" ht="21.75" customHeight="1">
      <c r="A8" s="170" t="s">
        <v>92</v>
      </c>
      <c r="B8" s="19">
        <v>33405</v>
      </c>
      <c r="C8" s="179">
        <v>34916</v>
      </c>
      <c r="D8" s="180">
        <f t="shared" si="0"/>
        <v>1511</v>
      </c>
      <c r="E8" s="181">
        <f t="shared" si="1"/>
        <v>0.04523274958838508</v>
      </c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  <c r="DQ8" s="149"/>
      <c r="DR8" s="149"/>
      <c r="DS8" s="149"/>
      <c r="DT8" s="149"/>
      <c r="DU8" s="149"/>
      <c r="DV8" s="149"/>
      <c r="DW8" s="149"/>
      <c r="DX8" s="149"/>
      <c r="DY8" s="149"/>
      <c r="DZ8" s="149"/>
      <c r="EA8" s="149"/>
      <c r="EB8" s="149"/>
      <c r="EC8" s="149"/>
      <c r="ED8" s="149"/>
      <c r="EE8" s="149"/>
      <c r="EF8" s="149"/>
      <c r="EG8" s="149"/>
      <c r="EH8" s="149"/>
      <c r="EI8" s="149"/>
      <c r="EJ8" s="149"/>
      <c r="EK8" s="149"/>
      <c r="EL8" s="149"/>
      <c r="EM8" s="149"/>
      <c r="EN8" s="149"/>
      <c r="EO8" s="149"/>
      <c r="EP8" s="149"/>
      <c r="EQ8" s="149"/>
      <c r="ER8" s="149"/>
      <c r="ES8" s="149"/>
      <c r="ET8" s="149"/>
      <c r="EU8" s="149"/>
      <c r="EV8" s="149"/>
      <c r="EW8" s="149"/>
      <c r="EX8" s="149"/>
      <c r="EY8" s="149"/>
      <c r="EZ8" s="149"/>
      <c r="FA8" s="149"/>
      <c r="FB8" s="149"/>
      <c r="FC8" s="149"/>
      <c r="FD8" s="149"/>
      <c r="FE8" s="149"/>
      <c r="FF8" s="149"/>
      <c r="FG8" s="149"/>
      <c r="FH8" s="149"/>
      <c r="FI8" s="149"/>
      <c r="FJ8" s="149"/>
      <c r="FK8" s="149"/>
      <c r="FL8" s="149"/>
      <c r="FM8" s="149"/>
      <c r="FN8" s="149"/>
      <c r="FO8" s="149"/>
      <c r="FP8" s="149"/>
      <c r="FQ8" s="149"/>
      <c r="FR8" s="149"/>
      <c r="FS8" s="149"/>
      <c r="FT8" s="149"/>
      <c r="FU8" s="149"/>
      <c r="FV8" s="149"/>
      <c r="FW8" s="149"/>
      <c r="FX8" s="149"/>
      <c r="FY8" s="149"/>
      <c r="FZ8" s="149"/>
      <c r="GA8" s="149"/>
      <c r="GB8" s="149"/>
      <c r="GC8" s="149"/>
      <c r="GD8" s="149"/>
      <c r="GE8" s="149"/>
      <c r="GF8" s="149"/>
      <c r="GG8" s="149"/>
      <c r="GH8" s="149"/>
      <c r="GI8" s="149"/>
      <c r="GJ8" s="149"/>
      <c r="GK8" s="149"/>
      <c r="GL8" s="149"/>
      <c r="GM8" s="149"/>
      <c r="GN8" s="149"/>
      <c r="GO8" s="149"/>
      <c r="GP8" s="149"/>
      <c r="GQ8" s="149"/>
      <c r="GR8" s="149"/>
      <c r="GS8" s="149"/>
      <c r="GT8" s="149"/>
      <c r="GU8" s="149"/>
      <c r="GV8" s="149"/>
      <c r="GW8" s="149"/>
      <c r="GX8" s="149"/>
      <c r="GY8" s="149"/>
      <c r="GZ8" s="149"/>
      <c r="HA8" s="149"/>
      <c r="HB8" s="149"/>
    </row>
    <row r="9" spans="1:210" s="150" customFormat="1" ht="21.75" customHeight="1">
      <c r="A9" s="170" t="s">
        <v>93</v>
      </c>
      <c r="B9" s="19">
        <v>325</v>
      </c>
      <c r="C9" s="179">
        <v>404</v>
      </c>
      <c r="D9" s="180">
        <f t="shared" si="0"/>
        <v>79</v>
      </c>
      <c r="E9" s="181">
        <f t="shared" si="1"/>
        <v>0.24307692307692297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  <c r="FL9" s="149"/>
      <c r="FM9" s="149"/>
      <c r="FN9" s="149"/>
      <c r="FO9" s="149"/>
      <c r="FP9" s="149"/>
      <c r="FQ9" s="149"/>
      <c r="FR9" s="149"/>
      <c r="FS9" s="149"/>
      <c r="FT9" s="149"/>
      <c r="FU9" s="149"/>
      <c r="FV9" s="149"/>
      <c r="FW9" s="149"/>
      <c r="FX9" s="149"/>
      <c r="FY9" s="149"/>
      <c r="FZ9" s="149"/>
      <c r="GA9" s="149"/>
      <c r="GB9" s="149"/>
      <c r="GC9" s="149"/>
      <c r="GD9" s="149"/>
      <c r="GE9" s="149"/>
      <c r="GF9" s="149"/>
      <c r="GG9" s="149"/>
      <c r="GH9" s="149"/>
      <c r="GI9" s="149"/>
      <c r="GJ9" s="149"/>
      <c r="GK9" s="149"/>
      <c r="GL9" s="149"/>
      <c r="GM9" s="149"/>
      <c r="GN9" s="149"/>
      <c r="GO9" s="149"/>
      <c r="GP9" s="149"/>
      <c r="GQ9" s="149"/>
      <c r="GR9" s="149"/>
      <c r="GS9" s="149"/>
      <c r="GT9" s="149"/>
      <c r="GU9" s="149"/>
      <c r="GV9" s="149"/>
      <c r="GW9" s="149"/>
      <c r="GX9" s="149"/>
      <c r="GY9" s="149"/>
      <c r="GZ9" s="149"/>
      <c r="HA9" s="149"/>
      <c r="HB9" s="149"/>
    </row>
    <row r="10" spans="1:210" s="150" customFormat="1" ht="21.75" customHeight="1">
      <c r="A10" s="170" t="s">
        <v>94</v>
      </c>
      <c r="B10" s="19">
        <v>6403</v>
      </c>
      <c r="C10" s="179">
        <v>3641</v>
      </c>
      <c r="D10" s="180">
        <f t="shared" si="0"/>
        <v>-2762</v>
      </c>
      <c r="E10" s="181">
        <f t="shared" si="1"/>
        <v>-0.4313602998594409</v>
      </c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  <c r="GY10" s="149"/>
      <c r="GZ10" s="149"/>
      <c r="HA10" s="149"/>
      <c r="HB10" s="149"/>
    </row>
    <row r="11" spans="1:210" s="150" customFormat="1" ht="21.75" customHeight="1">
      <c r="A11" s="170" t="s">
        <v>95</v>
      </c>
      <c r="B11" s="19">
        <v>30215</v>
      </c>
      <c r="C11" s="179">
        <v>32918</v>
      </c>
      <c r="D11" s="180">
        <f t="shared" si="0"/>
        <v>2703</v>
      </c>
      <c r="E11" s="181">
        <f t="shared" si="1"/>
        <v>0.08945887804070818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  <c r="GY11" s="149"/>
      <c r="GZ11" s="149"/>
      <c r="HA11" s="149"/>
      <c r="HB11" s="149"/>
    </row>
    <row r="12" spans="1:210" s="150" customFormat="1" ht="21.75" customHeight="1">
      <c r="A12" s="170" t="s">
        <v>96</v>
      </c>
      <c r="B12" s="19">
        <v>13898</v>
      </c>
      <c r="C12" s="179">
        <v>14512</v>
      </c>
      <c r="D12" s="180">
        <f t="shared" si="0"/>
        <v>614</v>
      </c>
      <c r="E12" s="181">
        <f t="shared" si="1"/>
        <v>0.044179018563822225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</row>
    <row r="13" spans="1:210" s="150" customFormat="1" ht="21.75" customHeight="1">
      <c r="A13" s="170" t="s">
        <v>97</v>
      </c>
      <c r="B13" s="19">
        <v>1057</v>
      </c>
      <c r="C13" s="179">
        <v>851</v>
      </c>
      <c r="D13" s="180">
        <f t="shared" si="0"/>
        <v>-206</v>
      </c>
      <c r="E13" s="181">
        <f t="shared" si="1"/>
        <v>-0.19489120151371808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  <c r="GY13" s="149"/>
      <c r="GZ13" s="149"/>
      <c r="HA13" s="149"/>
      <c r="HB13" s="149"/>
    </row>
    <row r="14" spans="1:210" s="150" customFormat="1" ht="21.75" customHeight="1">
      <c r="A14" s="170" t="s">
        <v>98</v>
      </c>
      <c r="B14" s="19">
        <v>4501</v>
      </c>
      <c r="C14" s="179">
        <v>2266</v>
      </c>
      <c r="D14" s="180">
        <f t="shared" si="0"/>
        <v>-2235</v>
      </c>
      <c r="E14" s="181">
        <f t="shared" si="1"/>
        <v>-0.49655632081759604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  <c r="GY14" s="149"/>
      <c r="GZ14" s="149"/>
      <c r="HA14" s="149"/>
      <c r="HB14" s="149"/>
    </row>
    <row r="15" spans="1:210" s="150" customFormat="1" ht="21.75" customHeight="1">
      <c r="A15" s="170" t="s">
        <v>99</v>
      </c>
      <c r="B15" s="19">
        <v>12047</v>
      </c>
      <c r="C15" s="179">
        <v>12844</v>
      </c>
      <c r="D15" s="180">
        <f t="shared" si="0"/>
        <v>797</v>
      </c>
      <c r="E15" s="181">
        <f t="shared" si="1"/>
        <v>0.06615754959741005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  <c r="GY15" s="149"/>
      <c r="GZ15" s="149"/>
      <c r="HA15" s="149"/>
      <c r="HB15" s="149"/>
    </row>
    <row r="16" spans="1:210" s="150" customFormat="1" ht="21.75" customHeight="1">
      <c r="A16" s="170" t="s">
        <v>100</v>
      </c>
      <c r="B16" s="19">
        <v>3093</v>
      </c>
      <c r="C16" s="179">
        <v>2528</v>
      </c>
      <c r="D16" s="180">
        <f t="shared" si="0"/>
        <v>-565</v>
      </c>
      <c r="E16" s="181">
        <f t="shared" si="1"/>
        <v>-0.18267054639508573</v>
      </c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  <c r="GY16" s="149"/>
      <c r="GZ16" s="149"/>
      <c r="HA16" s="149"/>
      <c r="HB16" s="149"/>
    </row>
    <row r="17" spans="1:210" s="150" customFormat="1" ht="21.75" customHeight="1">
      <c r="A17" s="170" t="s">
        <v>101</v>
      </c>
      <c r="B17" s="19">
        <v>1284</v>
      </c>
      <c r="C17" s="179">
        <v>1566</v>
      </c>
      <c r="D17" s="180">
        <f t="shared" si="0"/>
        <v>282</v>
      </c>
      <c r="E17" s="181">
        <f t="shared" si="1"/>
        <v>0.21962616822429903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  <c r="GY17" s="149"/>
      <c r="GZ17" s="149"/>
      <c r="HA17" s="149"/>
      <c r="HB17" s="149"/>
    </row>
    <row r="18" spans="1:210" s="150" customFormat="1" ht="21.75" customHeight="1">
      <c r="A18" s="170" t="s">
        <v>102</v>
      </c>
      <c r="B18" s="19">
        <v>294</v>
      </c>
      <c r="C18" s="179">
        <v>337</v>
      </c>
      <c r="D18" s="180">
        <f t="shared" si="0"/>
        <v>43</v>
      </c>
      <c r="E18" s="181">
        <f t="shared" si="1"/>
        <v>0.1462585034013606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  <c r="GY18" s="149"/>
      <c r="GZ18" s="149"/>
      <c r="HA18" s="149"/>
      <c r="HB18" s="149"/>
    </row>
    <row r="19" spans="1:210" s="150" customFormat="1" ht="21.75" customHeight="1">
      <c r="A19" s="170" t="s">
        <v>103</v>
      </c>
      <c r="B19" s="56"/>
      <c r="C19" s="182"/>
      <c r="D19" s="180">
        <f t="shared" si="0"/>
        <v>0</v>
      </c>
      <c r="E19" s="181" t="e">
        <f t="shared" si="1"/>
        <v>#DIV/0!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  <c r="GY19" s="149"/>
      <c r="GZ19" s="149"/>
      <c r="HA19" s="149"/>
      <c r="HB19" s="149"/>
    </row>
    <row r="20" spans="1:210" s="150" customFormat="1" ht="21.75" customHeight="1">
      <c r="A20" s="170" t="s">
        <v>104</v>
      </c>
      <c r="B20" s="19">
        <v>1337</v>
      </c>
      <c r="C20" s="179">
        <v>1371</v>
      </c>
      <c r="D20" s="180">
        <f t="shared" si="0"/>
        <v>34</v>
      </c>
      <c r="E20" s="181">
        <f t="shared" si="1"/>
        <v>0.025430067314884175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</row>
    <row r="21" spans="1:210" s="150" customFormat="1" ht="21.75" customHeight="1">
      <c r="A21" s="170" t="s">
        <v>105</v>
      </c>
      <c r="B21" s="19">
        <v>5103</v>
      </c>
      <c r="C21" s="179">
        <v>5800</v>
      </c>
      <c r="D21" s="180">
        <f t="shared" si="0"/>
        <v>697</v>
      </c>
      <c r="E21" s="181">
        <f t="shared" si="1"/>
        <v>0.13658632177150687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  <c r="GY21" s="149"/>
      <c r="GZ21" s="149"/>
      <c r="HA21" s="149"/>
      <c r="HB21" s="149"/>
    </row>
    <row r="22" spans="1:210" s="150" customFormat="1" ht="21.75" customHeight="1">
      <c r="A22" s="170" t="s">
        <v>106</v>
      </c>
      <c r="B22" s="19">
        <v>325</v>
      </c>
      <c r="C22" s="179">
        <v>276</v>
      </c>
      <c r="D22" s="180">
        <f t="shared" si="0"/>
        <v>-49</v>
      </c>
      <c r="E22" s="181">
        <f t="shared" si="1"/>
        <v>-0.15076923076923077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  <c r="DI22" s="149"/>
      <c r="DJ22" s="149"/>
      <c r="DK22" s="149"/>
      <c r="DL22" s="149"/>
      <c r="DM22" s="149"/>
      <c r="DN22" s="149"/>
      <c r="DO22" s="149"/>
      <c r="DP22" s="149"/>
      <c r="DQ22" s="149"/>
      <c r="DR22" s="149"/>
      <c r="DS22" s="149"/>
      <c r="DT22" s="149"/>
      <c r="DU22" s="149"/>
      <c r="DV22" s="149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49"/>
      <c r="ET22" s="149"/>
      <c r="EU22" s="149"/>
      <c r="EV22" s="149"/>
      <c r="EW22" s="149"/>
      <c r="EX22" s="149"/>
      <c r="EY22" s="149"/>
      <c r="EZ22" s="149"/>
      <c r="FA22" s="149"/>
      <c r="FB22" s="149"/>
      <c r="FC22" s="149"/>
      <c r="FD22" s="149"/>
      <c r="FE22" s="149"/>
      <c r="FF22" s="149"/>
      <c r="FG22" s="149"/>
      <c r="FH22" s="149"/>
      <c r="FI22" s="149"/>
      <c r="FJ22" s="149"/>
      <c r="FK22" s="149"/>
      <c r="FL22" s="149"/>
      <c r="FM22" s="149"/>
      <c r="FN22" s="149"/>
      <c r="FO22" s="149"/>
      <c r="FP22" s="149"/>
      <c r="FQ22" s="149"/>
      <c r="FR22" s="149"/>
      <c r="FS22" s="149"/>
      <c r="FT22" s="149"/>
      <c r="FU22" s="149"/>
      <c r="FV22" s="149"/>
      <c r="FW22" s="149"/>
      <c r="FX22" s="149"/>
      <c r="FY22" s="149"/>
      <c r="FZ22" s="149"/>
      <c r="GA22" s="149"/>
      <c r="GB22" s="149"/>
      <c r="GC22" s="149"/>
      <c r="GD22" s="149"/>
      <c r="GE22" s="149"/>
      <c r="GF22" s="149"/>
      <c r="GG22" s="149"/>
      <c r="GH22" s="149"/>
      <c r="GI22" s="149"/>
      <c r="GJ22" s="149"/>
      <c r="GK22" s="149"/>
      <c r="GL22" s="149"/>
      <c r="GM22" s="149"/>
      <c r="GN22" s="149"/>
      <c r="GO22" s="149"/>
      <c r="GP22" s="149"/>
      <c r="GQ22" s="149"/>
      <c r="GR22" s="149"/>
      <c r="GS22" s="149"/>
      <c r="GT22" s="149"/>
      <c r="GU22" s="149"/>
      <c r="GV22" s="149"/>
      <c r="GW22" s="149"/>
      <c r="GX22" s="149"/>
      <c r="GY22" s="149"/>
      <c r="GZ22" s="149"/>
      <c r="HA22" s="149"/>
      <c r="HB22" s="149"/>
    </row>
    <row r="23" spans="1:210" s="150" customFormat="1" ht="21.75" customHeight="1">
      <c r="A23" s="170" t="s">
        <v>107</v>
      </c>
      <c r="B23" s="56">
        <v>899</v>
      </c>
      <c r="C23" s="179">
        <v>971</v>
      </c>
      <c r="D23" s="180">
        <f t="shared" si="0"/>
        <v>72</v>
      </c>
      <c r="E23" s="181">
        <f t="shared" si="1"/>
        <v>0.08008898776418238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49"/>
      <c r="DO23" s="149"/>
      <c r="DP23" s="149"/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49"/>
      <c r="EB23" s="149"/>
      <c r="EC23" s="149"/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49"/>
      <c r="EO23" s="149"/>
      <c r="EP23" s="149"/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49"/>
      <c r="FB23" s="149"/>
      <c r="FC23" s="149"/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49"/>
      <c r="FO23" s="149"/>
      <c r="FP23" s="149"/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49"/>
      <c r="GB23" s="149"/>
      <c r="GC23" s="149"/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49"/>
      <c r="GO23" s="149"/>
      <c r="GP23" s="149"/>
      <c r="GQ23" s="149"/>
      <c r="GR23" s="149"/>
      <c r="GS23" s="149"/>
      <c r="GT23" s="149"/>
      <c r="GU23" s="149"/>
      <c r="GV23" s="149"/>
      <c r="GW23" s="149"/>
      <c r="GX23" s="149"/>
      <c r="GY23" s="149"/>
      <c r="GZ23" s="149"/>
      <c r="HA23" s="149"/>
      <c r="HB23" s="149"/>
    </row>
    <row r="24" spans="1:210" s="150" customFormat="1" ht="21.75" customHeight="1">
      <c r="A24" s="170" t="s">
        <v>115</v>
      </c>
      <c r="B24" s="56"/>
      <c r="C24" s="179">
        <v>4000</v>
      </c>
      <c r="D24" s="180">
        <f t="shared" si="0"/>
        <v>4000</v>
      </c>
      <c r="E24" s="181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</row>
    <row r="25" spans="1:210" s="150" customFormat="1" ht="21.75" customHeight="1">
      <c r="A25" s="170" t="s">
        <v>116</v>
      </c>
      <c r="B25" s="19">
        <v>1814</v>
      </c>
      <c r="C25" s="179">
        <v>5400</v>
      </c>
      <c r="D25" s="180">
        <f t="shared" si="0"/>
        <v>3586</v>
      </c>
      <c r="E25" s="181">
        <f t="shared" si="1"/>
        <v>1.9768467475192946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</row>
    <row r="26" spans="1:210" s="150" customFormat="1" ht="21.75" customHeight="1">
      <c r="A26" s="170" t="s">
        <v>117</v>
      </c>
      <c r="B26" s="19">
        <v>1824</v>
      </c>
      <c r="C26" s="179">
        <v>270</v>
      </c>
      <c r="D26" s="180">
        <f t="shared" si="0"/>
        <v>-1554</v>
      </c>
      <c r="E26" s="181">
        <f t="shared" si="1"/>
        <v>-0.8519736842105263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</row>
    <row r="27" spans="1:210" s="150" customFormat="1" ht="21.75" customHeight="1">
      <c r="A27" s="170" t="s">
        <v>305</v>
      </c>
      <c r="B27" s="19"/>
      <c r="C27" s="182"/>
      <c r="D27" s="180">
        <f t="shared" si="0"/>
        <v>0</v>
      </c>
      <c r="E27" s="181" t="e">
        <f t="shared" si="1"/>
        <v>#DIV/0!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</row>
    <row r="28" spans="1:5" ht="21.75" customHeight="1">
      <c r="A28" s="183" t="s">
        <v>119</v>
      </c>
      <c r="B28" s="184">
        <f>SUM(B5:B27)</f>
        <v>166835</v>
      </c>
      <c r="C28" s="184">
        <f>SUM(C5:C27)</f>
        <v>171558</v>
      </c>
      <c r="D28" s="184">
        <f t="shared" si="0"/>
        <v>4723</v>
      </c>
      <c r="E28" s="185">
        <f t="shared" si="1"/>
        <v>0.028309407498426697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X27"/>
  <sheetViews>
    <sheetView showZeros="0" workbookViewId="0" topLeftCell="A1">
      <selection activeCell="E23" sqref="E23:E24"/>
    </sheetView>
  </sheetViews>
  <sheetFormatPr defaultColWidth="7.875" defaultRowHeight="14.25"/>
  <cols>
    <col min="1" max="1" width="45.50390625" style="13" customWidth="1"/>
    <col min="2" max="2" width="25.625" style="13" customWidth="1"/>
    <col min="3" max="4" width="7.875" style="13" customWidth="1"/>
    <col min="5" max="5" width="26.75390625" style="13" customWidth="1"/>
    <col min="6" max="206" width="7.875" style="13" customWidth="1"/>
  </cols>
  <sheetData>
    <row r="1" spans="1:206" ht="33" customHeight="1">
      <c r="A1" s="14" t="s">
        <v>306</v>
      </c>
      <c r="B1" s="14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ht="18" customHeight="1">
      <c r="A2" s="47"/>
      <c r="B2" s="48" t="s">
        <v>56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" ht="27" customHeight="1">
      <c r="A3" s="169" t="s">
        <v>88</v>
      </c>
      <c r="B3" s="72" t="s">
        <v>307</v>
      </c>
    </row>
    <row r="4" spans="1:2" ht="25.5" customHeight="1">
      <c r="A4" s="170" t="s">
        <v>89</v>
      </c>
      <c r="B4" s="19">
        <v>38324</v>
      </c>
    </row>
    <row r="5" spans="1:2" ht="25.5" customHeight="1">
      <c r="A5" s="170" t="s">
        <v>90</v>
      </c>
      <c r="B5" s="19"/>
    </row>
    <row r="6" spans="1:2" ht="25.5" customHeight="1">
      <c r="A6" s="170" t="s">
        <v>91</v>
      </c>
      <c r="B6" s="19">
        <v>4701</v>
      </c>
    </row>
    <row r="7" spans="1:2" ht="25.5" customHeight="1">
      <c r="A7" s="170" t="s">
        <v>92</v>
      </c>
      <c r="B7" s="19">
        <v>34364</v>
      </c>
    </row>
    <row r="8" spans="1:2" ht="25.5" customHeight="1">
      <c r="A8" s="170" t="s">
        <v>93</v>
      </c>
      <c r="B8" s="19">
        <v>396</v>
      </c>
    </row>
    <row r="9" spans="1:2" ht="25.5" customHeight="1">
      <c r="A9" s="170" t="s">
        <v>94</v>
      </c>
      <c r="B9" s="19">
        <v>3516</v>
      </c>
    </row>
    <row r="10" spans="1:206" s="150" customFormat="1" ht="25.5" customHeight="1">
      <c r="A10" s="170" t="s">
        <v>95</v>
      </c>
      <c r="B10" s="171">
        <v>29693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  <c r="FH10" s="149"/>
      <c r="FI10" s="149"/>
      <c r="FJ10" s="149"/>
      <c r="FK10" s="149"/>
      <c r="FL10" s="149"/>
      <c r="FM10" s="149"/>
      <c r="FN10" s="149"/>
      <c r="FO10" s="149"/>
      <c r="FP10" s="149"/>
      <c r="FQ10" s="149"/>
      <c r="FR10" s="149"/>
      <c r="FS10" s="149"/>
      <c r="FT10" s="149"/>
      <c r="FU10" s="149"/>
      <c r="FV10" s="149"/>
      <c r="FW10" s="149"/>
      <c r="FX10" s="149"/>
      <c r="FY10" s="149"/>
      <c r="FZ10" s="149"/>
      <c r="GA10" s="149"/>
      <c r="GB10" s="149"/>
      <c r="GC10" s="149"/>
      <c r="GD10" s="149"/>
      <c r="GE10" s="149"/>
      <c r="GF10" s="149"/>
      <c r="GG10" s="149"/>
      <c r="GH10" s="149"/>
      <c r="GI10" s="149"/>
      <c r="GJ10" s="149"/>
      <c r="GK10" s="149"/>
      <c r="GL10" s="149"/>
      <c r="GM10" s="149"/>
      <c r="GN10" s="149"/>
      <c r="GO10" s="149"/>
      <c r="GP10" s="149"/>
      <c r="GQ10" s="149"/>
      <c r="GR10" s="149"/>
      <c r="GS10" s="149"/>
      <c r="GT10" s="149"/>
      <c r="GU10" s="149"/>
      <c r="GV10" s="149"/>
      <c r="GW10" s="149"/>
      <c r="GX10" s="149"/>
    </row>
    <row r="11" spans="1:206" s="150" customFormat="1" ht="25.5" customHeight="1">
      <c r="A11" s="170" t="s">
        <v>96</v>
      </c>
      <c r="B11" s="171">
        <v>12217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49"/>
      <c r="FL11" s="149"/>
      <c r="FM11" s="149"/>
      <c r="FN11" s="149"/>
      <c r="FO11" s="149"/>
      <c r="FP11" s="149"/>
      <c r="FQ11" s="149"/>
      <c r="FR11" s="149"/>
      <c r="FS11" s="149"/>
      <c r="FT11" s="149"/>
      <c r="FU11" s="149"/>
      <c r="FV11" s="149"/>
      <c r="FW11" s="149"/>
      <c r="FX11" s="149"/>
      <c r="FY11" s="149"/>
      <c r="FZ11" s="149"/>
      <c r="GA11" s="149"/>
      <c r="GB11" s="149"/>
      <c r="GC11" s="149"/>
      <c r="GD11" s="149"/>
      <c r="GE11" s="149"/>
      <c r="GF11" s="149"/>
      <c r="GG11" s="149"/>
      <c r="GH11" s="149"/>
      <c r="GI11" s="149"/>
      <c r="GJ11" s="149"/>
      <c r="GK11" s="149"/>
      <c r="GL11" s="149"/>
      <c r="GM11" s="149"/>
      <c r="GN11" s="149"/>
      <c r="GO11" s="149"/>
      <c r="GP11" s="149"/>
      <c r="GQ11" s="149"/>
      <c r="GR11" s="149"/>
      <c r="GS11" s="149"/>
      <c r="GT11" s="149"/>
      <c r="GU11" s="149"/>
      <c r="GV11" s="149"/>
      <c r="GW11" s="149"/>
      <c r="GX11" s="149"/>
    </row>
    <row r="12" spans="1:206" s="150" customFormat="1" ht="25.5" customHeight="1">
      <c r="A12" s="170" t="s">
        <v>97</v>
      </c>
      <c r="B12" s="171">
        <v>419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</row>
    <row r="13" spans="1:206" s="150" customFormat="1" ht="25.5" customHeight="1">
      <c r="A13" s="170" t="s">
        <v>98</v>
      </c>
      <c r="B13" s="171">
        <v>2013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  <c r="FL13" s="149"/>
      <c r="FM13" s="149"/>
      <c r="FN13" s="149"/>
      <c r="FO13" s="149"/>
      <c r="FP13" s="149"/>
      <c r="FQ13" s="149"/>
      <c r="FR13" s="149"/>
      <c r="FS13" s="149"/>
      <c r="FT13" s="149"/>
      <c r="FU13" s="149"/>
      <c r="FV13" s="149"/>
      <c r="FW13" s="149"/>
      <c r="FX13" s="149"/>
      <c r="FY13" s="149"/>
      <c r="FZ13" s="149"/>
      <c r="GA13" s="149"/>
      <c r="GB13" s="149"/>
      <c r="GC13" s="149"/>
      <c r="GD13" s="149"/>
      <c r="GE13" s="149"/>
      <c r="GF13" s="149"/>
      <c r="GG13" s="149"/>
      <c r="GH13" s="149"/>
      <c r="GI13" s="149"/>
      <c r="GJ13" s="149"/>
      <c r="GK13" s="149"/>
      <c r="GL13" s="149"/>
      <c r="GM13" s="149"/>
      <c r="GN13" s="149"/>
      <c r="GO13" s="149"/>
      <c r="GP13" s="149"/>
      <c r="GQ13" s="149"/>
      <c r="GR13" s="149"/>
      <c r="GS13" s="149"/>
      <c r="GT13" s="149"/>
      <c r="GU13" s="149"/>
      <c r="GV13" s="149"/>
      <c r="GW13" s="149"/>
      <c r="GX13" s="149"/>
    </row>
    <row r="14" spans="1:206" s="150" customFormat="1" ht="25.5" customHeight="1">
      <c r="A14" s="170" t="s">
        <v>99</v>
      </c>
      <c r="B14" s="171">
        <v>11013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  <c r="CJ14" s="149"/>
      <c r="CK14" s="149"/>
      <c r="CL14" s="149"/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49"/>
      <c r="DA14" s="149"/>
      <c r="DB14" s="149"/>
      <c r="DC14" s="149"/>
      <c r="DD14" s="149"/>
      <c r="DE14" s="149"/>
      <c r="DF14" s="149"/>
      <c r="DG14" s="149"/>
      <c r="DH14" s="149"/>
      <c r="DI14" s="149"/>
      <c r="DJ14" s="149"/>
      <c r="DK14" s="149"/>
      <c r="DL14" s="149"/>
      <c r="DM14" s="149"/>
      <c r="DN14" s="149"/>
      <c r="DO14" s="149"/>
      <c r="DP14" s="149"/>
      <c r="DQ14" s="149"/>
      <c r="DR14" s="149"/>
      <c r="DS14" s="149"/>
      <c r="DT14" s="149"/>
      <c r="DU14" s="149"/>
      <c r="DV14" s="149"/>
      <c r="DW14" s="149"/>
      <c r="DX14" s="149"/>
      <c r="DY14" s="149"/>
      <c r="DZ14" s="149"/>
      <c r="EA14" s="149"/>
      <c r="EB14" s="149"/>
      <c r="EC14" s="149"/>
      <c r="ED14" s="149"/>
      <c r="EE14" s="149"/>
      <c r="EF14" s="149"/>
      <c r="EG14" s="149"/>
      <c r="EH14" s="149"/>
      <c r="EI14" s="149"/>
      <c r="EJ14" s="149"/>
      <c r="EK14" s="149"/>
      <c r="EL14" s="149"/>
      <c r="EM14" s="149"/>
      <c r="EN14" s="149"/>
      <c r="EO14" s="149"/>
      <c r="EP14" s="149"/>
      <c r="EQ14" s="149"/>
      <c r="ER14" s="149"/>
      <c r="ES14" s="149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49"/>
      <c r="FL14" s="149"/>
      <c r="FM14" s="149"/>
      <c r="FN14" s="149"/>
      <c r="FO14" s="149"/>
      <c r="FP14" s="149"/>
      <c r="FQ14" s="149"/>
      <c r="FR14" s="149"/>
      <c r="FS14" s="149"/>
      <c r="FT14" s="149"/>
      <c r="FU14" s="149"/>
      <c r="FV14" s="149"/>
      <c r="FW14" s="149"/>
      <c r="FX14" s="149"/>
      <c r="FY14" s="149"/>
      <c r="FZ14" s="149"/>
      <c r="GA14" s="149"/>
      <c r="GB14" s="149"/>
      <c r="GC14" s="149"/>
      <c r="GD14" s="149"/>
      <c r="GE14" s="149"/>
      <c r="GF14" s="149"/>
      <c r="GG14" s="149"/>
      <c r="GH14" s="149"/>
      <c r="GI14" s="149"/>
      <c r="GJ14" s="149"/>
      <c r="GK14" s="149"/>
      <c r="GL14" s="149"/>
      <c r="GM14" s="149"/>
      <c r="GN14" s="149"/>
      <c r="GO14" s="149"/>
      <c r="GP14" s="149"/>
      <c r="GQ14" s="149"/>
      <c r="GR14" s="149"/>
      <c r="GS14" s="149"/>
      <c r="GT14" s="149"/>
      <c r="GU14" s="149"/>
      <c r="GV14" s="149"/>
      <c r="GW14" s="149"/>
      <c r="GX14" s="149"/>
    </row>
    <row r="15" spans="1:206" s="150" customFormat="1" ht="25.5" customHeight="1">
      <c r="A15" s="170" t="s">
        <v>100</v>
      </c>
      <c r="B15" s="171">
        <v>2103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49"/>
      <c r="DF15" s="149"/>
      <c r="DG15" s="149"/>
      <c r="DH15" s="149"/>
      <c r="DI15" s="149"/>
      <c r="DJ15" s="149"/>
      <c r="DK15" s="149"/>
      <c r="DL15" s="149"/>
      <c r="DM15" s="149"/>
      <c r="DN15" s="149"/>
      <c r="DO15" s="149"/>
      <c r="DP15" s="149"/>
      <c r="DQ15" s="149"/>
      <c r="DR15" s="149"/>
      <c r="DS15" s="149"/>
      <c r="DT15" s="149"/>
      <c r="DU15" s="149"/>
      <c r="DV15" s="149"/>
      <c r="DW15" s="149"/>
      <c r="DX15" s="149"/>
      <c r="DY15" s="149"/>
      <c r="DZ15" s="149"/>
      <c r="EA15" s="149"/>
      <c r="EB15" s="149"/>
      <c r="EC15" s="149"/>
      <c r="ED15" s="149"/>
      <c r="EE15" s="149"/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49"/>
      <c r="EQ15" s="149"/>
      <c r="ER15" s="149"/>
      <c r="ES15" s="149"/>
      <c r="ET15" s="149"/>
      <c r="EU15" s="149"/>
      <c r="EV15" s="149"/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49"/>
      <c r="FL15" s="149"/>
      <c r="FM15" s="149"/>
      <c r="FN15" s="149"/>
      <c r="FO15" s="149"/>
      <c r="FP15" s="149"/>
      <c r="FQ15" s="149"/>
      <c r="FR15" s="149"/>
      <c r="FS15" s="149"/>
      <c r="FT15" s="149"/>
      <c r="FU15" s="149"/>
      <c r="FV15" s="149"/>
      <c r="FW15" s="149"/>
      <c r="FX15" s="149"/>
      <c r="FY15" s="149"/>
      <c r="FZ15" s="149"/>
      <c r="GA15" s="149"/>
      <c r="GB15" s="149"/>
      <c r="GC15" s="149"/>
      <c r="GD15" s="149"/>
      <c r="GE15" s="149"/>
      <c r="GF15" s="149"/>
      <c r="GG15" s="149"/>
      <c r="GH15" s="149"/>
      <c r="GI15" s="149"/>
      <c r="GJ15" s="149"/>
      <c r="GK15" s="149"/>
      <c r="GL15" s="149"/>
      <c r="GM15" s="149"/>
      <c r="GN15" s="149"/>
      <c r="GO15" s="149"/>
      <c r="GP15" s="149"/>
      <c r="GQ15" s="149"/>
      <c r="GR15" s="149"/>
      <c r="GS15" s="149"/>
      <c r="GT15" s="149"/>
      <c r="GU15" s="149"/>
      <c r="GV15" s="149"/>
      <c r="GW15" s="149"/>
      <c r="GX15" s="149"/>
    </row>
    <row r="16" spans="1:206" s="150" customFormat="1" ht="25.5" customHeight="1">
      <c r="A16" s="170" t="s">
        <v>101</v>
      </c>
      <c r="B16" s="171">
        <v>1076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49"/>
      <c r="GK16" s="149"/>
      <c r="GL16" s="149"/>
      <c r="GM16" s="149"/>
      <c r="GN16" s="149"/>
      <c r="GO16" s="149"/>
      <c r="GP16" s="149"/>
      <c r="GQ16" s="149"/>
      <c r="GR16" s="149"/>
      <c r="GS16" s="149"/>
      <c r="GT16" s="149"/>
      <c r="GU16" s="149"/>
      <c r="GV16" s="149"/>
      <c r="GW16" s="149"/>
      <c r="GX16" s="149"/>
    </row>
    <row r="17" spans="1:206" s="150" customFormat="1" ht="25.5" customHeight="1">
      <c r="A17" s="170" t="s">
        <v>102</v>
      </c>
      <c r="B17" s="171">
        <v>310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49"/>
      <c r="EB17" s="149"/>
      <c r="EC17" s="149"/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49"/>
      <c r="EO17" s="149"/>
      <c r="EP17" s="149"/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49"/>
      <c r="FO17" s="149"/>
      <c r="FP17" s="149"/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49"/>
      <c r="GB17" s="149"/>
      <c r="GC17" s="149"/>
      <c r="GD17" s="149"/>
      <c r="GE17" s="149"/>
      <c r="GF17" s="149"/>
      <c r="GG17" s="149"/>
      <c r="GH17" s="149"/>
      <c r="GI17" s="149"/>
      <c r="GJ17" s="149"/>
      <c r="GK17" s="149"/>
      <c r="GL17" s="149"/>
      <c r="GM17" s="149"/>
      <c r="GN17" s="149"/>
      <c r="GO17" s="149"/>
      <c r="GP17" s="149"/>
      <c r="GQ17" s="149"/>
      <c r="GR17" s="149"/>
      <c r="GS17" s="149"/>
      <c r="GT17" s="149"/>
      <c r="GU17" s="149"/>
      <c r="GV17" s="149"/>
      <c r="GW17" s="149"/>
      <c r="GX17" s="149"/>
    </row>
    <row r="18" spans="1:206" s="150" customFormat="1" ht="25.5" customHeight="1">
      <c r="A18" s="170" t="s">
        <v>103</v>
      </c>
      <c r="B18" s="172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49"/>
      <c r="DM18" s="149"/>
      <c r="DN18" s="149"/>
      <c r="DO18" s="149"/>
      <c r="DP18" s="149"/>
      <c r="DQ18" s="149"/>
      <c r="DR18" s="149"/>
      <c r="DS18" s="149"/>
      <c r="DT18" s="149"/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49"/>
      <c r="EM18" s="149"/>
      <c r="EN18" s="149"/>
      <c r="EO18" s="149"/>
      <c r="EP18" s="149"/>
      <c r="EQ18" s="149"/>
      <c r="ER18" s="149"/>
      <c r="ES18" s="149"/>
      <c r="ET18" s="149"/>
      <c r="EU18" s="149"/>
      <c r="EV18" s="149"/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49"/>
      <c r="FL18" s="149"/>
      <c r="FM18" s="149"/>
      <c r="FN18" s="149"/>
      <c r="FO18" s="149"/>
      <c r="FP18" s="149"/>
      <c r="FQ18" s="149"/>
      <c r="FR18" s="149"/>
      <c r="FS18" s="149"/>
      <c r="FT18" s="149"/>
      <c r="FU18" s="149"/>
      <c r="FV18" s="149"/>
      <c r="FW18" s="149"/>
      <c r="FX18" s="149"/>
      <c r="FY18" s="149"/>
      <c r="FZ18" s="149"/>
      <c r="GA18" s="149"/>
      <c r="GB18" s="149"/>
      <c r="GC18" s="149"/>
      <c r="GD18" s="149"/>
      <c r="GE18" s="149"/>
      <c r="GF18" s="149"/>
      <c r="GG18" s="149"/>
      <c r="GH18" s="149"/>
      <c r="GI18" s="149"/>
      <c r="GJ18" s="149"/>
      <c r="GK18" s="149"/>
      <c r="GL18" s="149"/>
      <c r="GM18" s="149"/>
      <c r="GN18" s="149"/>
      <c r="GO18" s="149"/>
      <c r="GP18" s="149"/>
      <c r="GQ18" s="149"/>
      <c r="GR18" s="149"/>
      <c r="GS18" s="149"/>
      <c r="GT18" s="149"/>
      <c r="GU18" s="149"/>
      <c r="GV18" s="149"/>
      <c r="GW18" s="149"/>
      <c r="GX18" s="149"/>
    </row>
    <row r="19" spans="1:206" s="150" customFormat="1" ht="25.5" customHeight="1">
      <c r="A19" s="170" t="s">
        <v>104</v>
      </c>
      <c r="B19" s="171">
        <v>1281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149"/>
      <c r="CX19" s="149"/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9"/>
      <c r="DK19" s="149"/>
      <c r="DL19" s="149"/>
      <c r="DM19" s="149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49"/>
      <c r="DZ19" s="149"/>
      <c r="EA19" s="149"/>
      <c r="EB19" s="149"/>
      <c r="EC19" s="149"/>
      <c r="ED19" s="149"/>
      <c r="EE19" s="149"/>
      <c r="EF19" s="149"/>
      <c r="EG19" s="149"/>
      <c r="EH19" s="149"/>
      <c r="EI19" s="149"/>
      <c r="EJ19" s="149"/>
      <c r="EK19" s="149"/>
      <c r="EL19" s="149"/>
      <c r="EM19" s="149"/>
      <c r="EN19" s="149"/>
      <c r="EO19" s="149"/>
      <c r="EP19" s="149"/>
      <c r="EQ19" s="149"/>
      <c r="ER19" s="149"/>
      <c r="ES19" s="149"/>
      <c r="ET19" s="149"/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  <c r="FK19" s="149"/>
      <c r="FL19" s="149"/>
      <c r="FM19" s="149"/>
      <c r="FN19" s="149"/>
      <c r="FO19" s="149"/>
      <c r="FP19" s="149"/>
      <c r="FQ19" s="149"/>
      <c r="FR19" s="149"/>
      <c r="FS19" s="149"/>
      <c r="FT19" s="149"/>
      <c r="FU19" s="149"/>
      <c r="FV19" s="149"/>
      <c r="FW19" s="149"/>
      <c r="FX19" s="149"/>
      <c r="FY19" s="149"/>
      <c r="FZ19" s="149"/>
      <c r="GA19" s="149"/>
      <c r="GB19" s="149"/>
      <c r="GC19" s="149"/>
      <c r="GD19" s="149"/>
      <c r="GE19" s="149"/>
      <c r="GF19" s="149"/>
      <c r="GG19" s="149"/>
      <c r="GH19" s="149"/>
      <c r="GI19" s="149"/>
      <c r="GJ19" s="149"/>
      <c r="GK19" s="149"/>
      <c r="GL19" s="149"/>
      <c r="GM19" s="149"/>
      <c r="GN19" s="149"/>
      <c r="GO19" s="149"/>
      <c r="GP19" s="149"/>
      <c r="GQ19" s="149"/>
      <c r="GR19" s="149"/>
      <c r="GS19" s="149"/>
      <c r="GT19" s="149"/>
      <c r="GU19" s="149"/>
      <c r="GV19" s="149"/>
      <c r="GW19" s="149"/>
      <c r="GX19" s="149"/>
    </row>
    <row r="20" spans="1:206" s="150" customFormat="1" ht="25.5" customHeight="1">
      <c r="A20" s="170" t="s">
        <v>105</v>
      </c>
      <c r="B20" s="171">
        <v>5800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</row>
    <row r="21" spans="1:206" s="150" customFormat="1" ht="25.5" customHeight="1">
      <c r="A21" s="170" t="s">
        <v>106</v>
      </c>
      <c r="B21" s="171">
        <v>236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49"/>
      <c r="DZ21" s="149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49"/>
      <c r="EM21" s="149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  <c r="EZ21" s="149"/>
      <c r="FA21" s="149"/>
      <c r="FB21" s="149"/>
      <c r="FC21" s="149"/>
      <c r="FD21" s="149"/>
      <c r="FE21" s="149"/>
      <c r="FF21" s="149"/>
      <c r="FG21" s="149"/>
      <c r="FH21" s="149"/>
      <c r="FI21" s="149"/>
      <c r="FJ21" s="149"/>
      <c r="FK21" s="149"/>
      <c r="FL21" s="149"/>
      <c r="FM21" s="149"/>
      <c r="FN21" s="149"/>
      <c r="FO21" s="149"/>
      <c r="FP21" s="149"/>
      <c r="FQ21" s="149"/>
      <c r="FR21" s="149"/>
      <c r="FS21" s="149"/>
      <c r="FT21" s="149"/>
      <c r="FU21" s="149"/>
      <c r="FV21" s="149"/>
      <c r="FW21" s="149"/>
      <c r="FX21" s="149"/>
      <c r="FY21" s="149"/>
      <c r="FZ21" s="149"/>
      <c r="GA21" s="149"/>
      <c r="GB21" s="149"/>
      <c r="GC21" s="149"/>
      <c r="GD21" s="149"/>
      <c r="GE21" s="149"/>
      <c r="GF21" s="149"/>
      <c r="GG21" s="149"/>
      <c r="GH21" s="149"/>
      <c r="GI21" s="149"/>
      <c r="GJ21" s="149"/>
      <c r="GK21" s="149"/>
      <c r="GL21" s="149"/>
      <c r="GM21" s="149"/>
      <c r="GN21" s="149"/>
      <c r="GO21" s="149"/>
      <c r="GP21" s="149"/>
      <c r="GQ21" s="149"/>
      <c r="GR21" s="149"/>
      <c r="GS21" s="149"/>
      <c r="GT21" s="149"/>
      <c r="GU21" s="149"/>
      <c r="GV21" s="149"/>
      <c r="GW21" s="149"/>
      <c r="GX21" s="149"/>
    </row>
    <row r="22" spans="1:2" ht="25.5" customHeight="1">
      <c r="A22" s="170" t="s">
        <v>107</v>
      </c>
      <c r="B22" s="19">
        <v>847</v>
      </c>
    </row>
    <row r="23" spans="1:2" ht="25.5" customHeight="1">
      <c r="A23" s="170" t="s">
        <v>115</v>
      </c>
      <c r="B23" s="19">
        <v>4000</v>
      </c>
    </row>
    <row r="24" spans="1:2" ht="25.5" customHeight="1">
      <c r="A24" s="170" t="s">
        <v>116</v>
      </c>
      <c r="B24" s="19"/>
    </row>
    <row r="25" spans="1:2" ht="25.5" customHeight="1">
      <c r="A25" s="170" t="s">
        <v>117</v>
      </c>
      <c r="B25" s="19"/>
    </row>
    <row r="26" spans="1:2" ht="25.5" customHeight="1">
      <c r="A26" s="170" t="s">
        <v>118</v>
      </c>
      <c r="B26" s="56"/>
    </row>
    <row r="27" spans="1:2" ht="25.5" customHeight="1">
      <c r="A27" s="169" t="s">
        <v>119</v>
      </c>
      <c r="B27" s="173">
        <f>SUM(B4:B26)</f>
        <v>152309</v>
      </c>
    </row>
  </sheetData>
  <sheetProtection/>
  <mergeCells count="1">
    <mergeCell ref="A1:B1"/>
  </mergeCells>
  <printOptions horizontalCentered="1"/>
  <pageMargins left="0.9444444444444444" right="0.9444444444444444" top="0.9840277777777777" bottom="0.9444444444444444" header="0.5111111111111111" footer="0.7868055555555555"/>
  <pageSetup firstPageNumber="14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A8" sqref="A8"/>
    </sheetView>
  </sheetViews>
  <sheetFormatPr defaultColWidth="9.00390625" defaultRowHeight="14.25"/>
  <cols>
    <col min="1" max="1" width="80.625" style="0" customWidth="1"/>
  </cols>
  <sheetData>
    <row r="2" ht="22.5">
      <c r="A2" s="290" t="s">
        <v>6</v>
      </c>
    </row>
    <row r="3" ht="46.5" customHeight="1">
      <c r="A3" s="291" t="s">
        <v>7</v>
      </c>
    </row>
    <row r="4" ht="46.5" customHeight="1">
      <c r="A4" s="291" t="s">
        <v>8</v>
      </c>
    </row>
    <row r="5" ht="46.5" customHeight="1">
      <c r="A5" s="291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L1272"/>
  <sheetViews>
    <sheetView showZeros="0" workbookViewId="0" topLeftCell="A1246">
      <selection activeCell="B1251" sqref="B1251"/>
    </sheetView>
  </sheetViews>
  <sheetFormatPr defaultColWidth="7.875" defaultRowHeight="14.25"/>
  <cols>
    <col min="1" max="1" width="48.125" style="149" customWidth="1"/>
    <col min="2" max="2" width="26.25390625" style="149" customWidth="1"/>
    <col min="3" max="194" width="7.875" style="149" customWidth="1"/>
    <col min="195" max="16384" width="7.875" style="150" customWidth="1"/>
  </cols>
  <sheetData>
    <row r="1" spans="1:194" ht="22.5">
      <c r="A1" s="151" t="s">
        <v>308</v>
      </c>
      <c r="B1" s="151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/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</row>
    <row r="2" spans="1:194" ht="18" customHeight="1">
      <c r="A2" s="152"/>
      <c r="B2" s="153" t="s">
        <v>56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</row>
    <row r="3" spans="1:194" ht="21" customHeight="1">
      <c r="A3" s="103" t="s">
        <v>309</v>
      </c>
      <c r="B3" s="154" t="s">
        <v>310</v>
      </c>
      <c r="GI3" s="150"/>
      <c r="GJ3" s="150"/>
      <c r="GK3" s="150"/>
      <c r="GL3" s="150"/>
    </row>
    <row r="4" spans="1:194" ht="21" customHeight="1">
      <c r="A4" s="121" t="s">
        <v>311</v>
      </c>
      <c r="B4" s="155">
        <f>B5+B17+B26+B36+B47+B58+B69+B77+B86+B99+B108+B119+B131+B138+B146+B152+B159+B166+B173+B180+B187+B195+B201+B207+B214+B229+B232</f>
        <v>40366</v>
      </c>
      <c r="GH4" s="150"/>
      <c r="GI4" s="150"/>
      <c r="GJ4" s="150"/>
      <c r="GK4" s="150"/>
      <c r="GL4" s="150"/>
    </row>
    <row r="5" spans="1:194" ht="21" customHeight="1">
      <c r="A5" s="156" t="s">
        <v>312</v>
      </c>
      <c r="B5" s="155">
        <f>SUM(B6:B16)</f>
        <v>637</v>
      </c>
      <c r="GH5" s="150"/>
      <c r="GI5" s="150"/>
      <c r="GJ5" s="150"/>
      <c r="GK5" s="150"/>
      <c r="GL5" s="150"/>
    </row>
    <row r="6" spans="1:194" ht="21" customHeight="1">
      <c r="A6" s="156" t="s">
        <v>313</v>
      </c>
      <c r="B6" s="155">
        <v>503</v>
      </c>
      <c r="GH6" s="150"/>
      <c r="GI6" s="150"/>
      <c r="GJ6" s="150"/>
      <c r="GK6" s="150"/>
      <c r="GL6" s="150"/>
    </row>
    <row r="7" spans="1:194" ht="21" customHeight="1">
      <c r="A7" s="156" t="s">
        <v>314</v>
      </c>
      <c r="B7" s="155"/>
      <c r="GH7" s="150"/>
      <c r="GI7" s="150"/>
      <c r="GJ7" s="150"/>
      <c r="GK7" s="150"/>
      <c r="GL7" s="150"/>
    </row>
    <row r="8" spans="1:194" ht="21" customHeight="1">
      <c r="A8" s="157" t="s">
        <v>315</v>
      </c>
      <c r="B8" s="155">
        <v>20</v>
      </c>
      <c r="GH8" s="150"/>
      <c r="GI8" s="150"/>
      <c r="GJ8" s="150"/>
      <c r="GK8" s="150"/>
      <c r="GL8" s="150"/>
    </row>
    <row r="9" spans="1:194" ht="21" customHeight="1">
      <c r="A9" s="157" t="s">
        <v>316</v>
      </c>
      <c r="B9" s="155">
        <v>0</v>
      </c>
      <c r="GH9" s="150"/>
      <c r="GI9" s="150"/>
      <c r="GJ9" s="150"/>
      <c r="GK9" s="150"/>
      <c r="GL9" s="150"/>
    </row>
    <row r="10" spans="1:194" ht="21" customHeight="1">
      <c r="A10" s="157" t="s">
        <v>317</v>
      </c>
      <c r="B10" s="155"/>
      <c r="GH10" s="150"/>
      <c r="GI10" s="150"/>
      <c r="GJ10" s="150"/>
      <c r="GK10" s="150"/>
      <c r="GL10" s="150"/>
    </row>
    <row r="11" spans="1:194" ht="21" customHeight="1">
      <c r="A11" s="121" t="s">
        <v>318</v>
      </c>
      <c r="B11" s="155">
        <v>14</v>
      </c>
      <c r="GH11" s="150"/>
      <c r="GI11" s="150"/>
      <c r="GJ11" s="150"/>
      <c r="GK11" s="150"/>
      <c r="GL11" s="150"/>
    </row>
    <row r="12" spans="1:194" ht="21" customHeight="1">
      <c r="A12" s="121" t="s">
        <v>319</v>
      </c>
      <c r="B12" s="155">
        <v>100</v>
      </c>
      <c r="GH12" s="150"/>
      <c r="GI12" s="150"/>
      <c r="GJ12" s="150"/>
      <c r="GK12" s="150"/>
      <c r="GL12" s="150"/>
    </row>
    <row r="13" spans="1:194" ht="21" customHeight="1">
      <c r="A13" s="121" t="s">
        <v>320</v>
      </c>
      <c r="B13" s="155"/>
      <c r="GH13" s="150"/>
      <c r="GI13" s="150"/>
      <c r="GJ13" s="150"/>
      <c r="GK13" s="150"/>
      <c r="GL13" s="150"/>
    </row>
    <row r="14" spans="1:194" ht="21" customHeight="1">
      <c r="A14" s="121" t="s">
        <v>321</v>
      </c>
      <c r="B14" s="155"/>
      <c r="GH14" s="150"/>
      <c r="GI14" s="150"/>
      <c r="GJ14" s="150"/>
      <c r="GK14" s="150"/>
      <c r="GL14" s="150"/>
    </row>
    <row r="15" spans="1:194" ht="21" customHeight="1">
      <c r="A15" s="121" t="s">
        <v>322</v>
      </c>
      <c r="B15" s="155">
        <v>0</v>
      </c>
      <c r="GH15" s="150"/>
      <c r="GI15" s="150"/>
      <c r="GJ15" s="150"/>
      <c r="GK15" s="150"/>
      <c r="GL15" s="150"/>
    </row>
    <row r="16" spans="1:194" ht="21" customHeight="1">
      <c r="A16" s="121" t="s">
        <v>323</v>
      </c>
      <c r="B16" s="155"/>
      <c r="GH16" s="150"/>
      <c r="GI16" s="150"/>
      <c r="GJ16" s="150"/>
      <c r="GK16" s="150"/>
      <c r="GL16" s="150"/>
    </row>
    <row r="17" spans="1:194" ht="21" customHeight="1">
      <c r="A17" s="156" t="s">
        <v>324</v>
      </c>
      <c r="B17" s="155">
        <f>SUM(B18:B25)</f>
        <v>552</v>
      </c>
      <c r="GH17" s="150"/>
      <c r="GI17" s="150"/>
      <c r="GJ17" s="150"/>
      <c r="GK17" s="150"/>
      <c r="GL17" s="150"/>
    </row>
    <row r="18" spans="1:194" ht="21" customHeight="1">
      <c r="A18" s="156" t="s">
        <v>313</v>
      </c>
      <c r="B18" s="155">
        <v>442</v>
      </c>
      <c r="GH18" s="150"/>
      <c r="GI18" s="150"/>
      <c r="GJ18" s="150"/>
      <c r="GK18" s="150"/>
      <c r="GL18" s="150"/>
    </row>
    <row r="19" spans="1:194" ht="21" customHeight="1">
      <c r="A19" s="156" t="s">
        <v>314</v>
      </c>
      <c r="B19" s="155"/>
      <c r="GH19" s="150"/>
      <c r="GI19" s="150"/>
      <c r="GJ19" s="150"/>
      <c r="GK19" s="150"/>
      <c r="GL19" s="150"/>
    </row>
    <row r="20" spans="1:194" ht="21" customHeight="1">
      <c r="A20" s="157" t="s">
        <v>315</v>
      </c>
      <c r="B20" s="155">
        <v>20</v>
      </c>
      <c r="GH20" s="150"/>
      <c r="GI20" s="150"/>
      <c r="GJ20" s="150"/>
      <c r="GK20" s="150"/>
      <c r="GL20" s="150"/>
    </row>
    <row r="21" spans="1:194" ht="21" customHeight="1">
      <c r="A21" s="157" t="s">
        <v>325</v>
      </c>
      <c r="B21" s="155"/>
      <c r="GH21" s="150"/>
      <c r="GI21" s="150"/>
      <c r="GJ21" s="150"/>
      <c r="GK21" s="150"/>
      <c r="GL21" s="150"/>
    </row>
    <row r="22" spans="1:194" ht="21" customHeight="1">
      <c r="A22" s="157" t="s">
        <v>326</v>
      </c>
      <c r="B22" s="155"/>
      <c r="GH22" s="150"/>
      <c r="GI22" s="150"/>
      <c r="GJ22" s="150"/>
      <c r="GK22" s="150"/>
      <c r="GL22" s="150"/>
    </row>
    <row r="23" spans="1:194" ht="21" customHeight="1">
      <c r="A23" s="157" t="s">
        <v>327</v>
      </c>
      <c r="B23" s="155">
        <v>60</v>
      </c>
      <c r="GH23" s="150"/>
      <c r="GI23" s="150"/>
      <c r="GJ23" s="150"/>
      <c r="GK23" s="150"/>
      <c r="GL23" s="150"/>
    </row>
    <row r="24" spans="1:194" ht="21" customHeight="1">
      <c r="A24" s="157" t="s">
        <v>322</v>
      </c>
      <c r="B24" s="155">
        <v>30</v>
      </c>
      <c r="GH24" s="150"/>
      <c r="GI24" s="150"/>
      <c r="GJ24" s="150"/>
      <c r="GK24" s="150"/>
      <c r="GL24" s="150"/>
    </row>
    <row r="25" spans="1:194" ht="21" customHeight="1">
      <c r="A25" s="157" t="s">
        <v>328</v>
      </c>
      <c r="B25" s="155"/>
      <c r="GH25" s="150"/>
      <c r="GI25" s="150"/>
      <c r="GJ25" s="150"/>
      <c r="GK25" s="150"/>
      <c r="GL25" s="150"/>
    </row>
    <row r="26" spans="1:194" ht="21" customHeight="1">
      <c r="A26" s="156" t="s">
        <v>329</v>
      </c>
      <c r="B26" s="155">
        <f>SUM(B27:B35)</f>
        <v>18973</v>
      </c>
      <c r="GH26" s="150"/>
      <c r="GI26" s="150"/>
      <c r="GJ26" s="150"/>
      <c r="GK26" s="150"/>
      <c r="GL26" s="150"/>
    </row>
    <row r="27" spans="1:194" ht="21" customHeight="1">
      <c r="A27" s="156" t="s">
        <v>313</v>
      </c>
      <c r="B27" s="155">
        <v>17499</v>
      </c>
      <c r="GH27" s="150"/>
      <c r="GI27" s="150"/>
      <c r="GJ27" s="150"/>
      <c r="GK27" s="150"/>
      <c r="GL27" s="150"/>
    </row>
    <row r="28" spans="1:194" ht="21" customHeight="1">
      <c r="A28" s="156" t="s">
        <v>314</v>
      </c>
      <c r="B28" s="155">
        <v>25</v>
      </c>
      <c r="GH28" s="150"/>
      <c r="GI28" s="150"/>
      <c r="GJ28" s="150"/>
      <c r="GK28" s="150"/>
      <c r="GL28" s="150"/>
    </row>
    <row r="29" spans="1:194" ht="21" customHeight="1">
      <c r="A29" s="157" t="s">
        <v>315</v>
      </c>
      <c r="B29" s="155"/>
      <c r="GH29" s="150"/>
      <c r="GI29" s="150"/>
      <c r="GJ29" s="150"/>
      <c r="GK29" s="150"/>
      <c r="GL29" s="150"/>
    </row>
    <row r="30" spans="1:194" ht="21" customHeight="1">
      <c r="A30" s="157" t="s">
        <v>330</v>
      </c>
      <c r="B30" s="155"/>
      <c r="GH30" s="150"/>
      <c r="GI30" s="150"/>
      <c r="GJ30" s="150"/>
      <c r="GK30" s="150"/>
      <c r="GL30" s="150"/>
    </row>
    <row r="31" spans="1:194" ht="21" customHeight="1">
      <c r="A31" s="157" t="s">
        <v>331</v>
      </c>
      <c r="B31" s="155"/>
      <c r="GH31" s="150"/>
      <c r="GI31" s="150"/>
      <c r="GJ31" s="150"/>
      <c r="GK31" s="150"/>
      <c r="GL31" s="150"/>
    </row>
    <row r="32" spans="1:194" ht="21" customHeight="1">
      <c r="A32" s="158" t="s">
        <v>332</v>
      </c>
      <c r="B32" s="155">
        <v>741</v>
      </c>
      <c r="GH32" s="150"/>
      <c r="GI32" s="150"/>
      <c r="GJ32" s="150"/>
      <c r="GK32" s="150"/>
      <c r="GL32" s="150"/>
    </row>
    <row r="33" spans="1:194" ht="21" customHeight="1">
      <c r="A33" s="157" t="s">
        <v>333</v>
      </c>
      <c r="B33" s="155"/>
      <c r="GH33" s="150"/>
      <c r="GI33" s="150"/>
      <c r="GJ33" s="150"/>
      <c r="GK33" s="150"/>
      <c r="GL33" s="150"/>
    </row>
    <row r="34" spans="1:194" ht="21" customHeight="1">
      <c r="A34" s="157" t="s">
        <v>322</v>
      </c>
      <c r="B34" s="155">
        <v>390</v>
      </c>
      <c r="GH34" s="150"/>
      <c r="GI34" s="150"/>
      <c r="GJ34" s="150"/>
      <c r="GK34" s="150"/>
      <c r="GL34" s="150"/>
    </row>
    <row r="35" spans="1:194" ht="21" customHeight="1">
      <c r="A35" s="157" t="s">
        <v>334</v>
      </c>
      <c r="B35" s="155">
        <v>318</v>
      </c>
      <c r="GH35" s="150"/>
      <c r="GI35" s="150"/>
      <c r="GJ35" s="150"/>
      <c r="GK35" s="150"/>
      <c r="GL35" s="150"/>
    </row>
    <row r="36" spans="1:194" ht="21" customHeight="1">
      <c r="A36" s="156" t="s">
        <v>335</v>
      </c>
      <c r="B36" s="155">
        <f>SUM(B37:B46)</f>
        <v>1250</v>
      </c>
      <c r="GH36" s="150"/>
      <c r="GI36" s="150"/>
      <c r="GJ36" s="150"/>
      <c r="GK36" s="150"/>
      <c r="GL36" s="150"/>
    </row>
    <row r="37" spans="1:2" ht="21" customHeight="1">
      <c r="A37" s="156" t="s">
        <v>313</v>
      </c>
      <c r="B37" s="155">
        <v>642</v>
      </c>
    </row>
    <row r="38" spans="1:194" ht="21" customHeight="1">
      <c r="A38" s="156" t="s">
        <v>314</v>
      </c>
      <c r="B38" s="155"/>
      <c r="GH38" s="150"/>
      <c r="GI38" s="150"/>
      <c r="GJ38" s="150"/>
      <c r="GK38" s="150"/>
      <c r="GL38" s="150"/>
    </row>
    <row r="39" spans="1:194" ht="21" customHeight="1">
      <c r="A39" s="157" t="s">
        <v>315</v>
      </c>
      <c r="B39" s="155"/>
      <c r="GH39" s="150"/>
      <c r="GI39" s="150"/>
      <c r="GJ39" s="150"/>
      <c r="GK39" s="150"/>
      <c r="GL39" s="150"/>
    </row>
    <row r="40" spans="1:194" ht="21" customHeight="1">
      <c r="A40" s="157" t="s">
        <v>336</v>
      </c>
      <c r="B40" s="155"/>
      <c r="GH40" s="150"/>
      <c r="GI40" s="150"/>
      <c r="GJ40" s="150"/>
      <c r="GK40" s="150"/>
      <c r="GL40" s="150"/>
    </row>
    <row r="41" spans="1:194" ht="21" customHeight="1">
      <c r="A41" s="157" t="s">
        <v>337</v>
      </c>
      <c r="B41" s="155"/>
      <c r="GH41" s="150"/>
      <c r="GI41" s="150"/>
      <c r="GJ41" s="150"/>
      <c r="GK41" s="150"/>
      <c r="GL41" s="150"/>
    </row>
    <row r="42" spans="1:194" ht="21" customHeight="1">
      <c r="A42" s="156" t="s">
        <v>338</v>
      </c>
      <c r="B42" s="155"/>
      <c r="GH42" s="150"/>
      <c r="GI42" s="150"/>
      <c r="GJ42" s="150"/>
      <c r="GK42" s="150"/>
      <c r="GL42" s="150"/>
    </row>
    <row r="43" spans="1:194" ht="21" customHeight="1">
      <c r="A43" s="156" t="s">
        <v>339</v>
      </c>
      <c r="B43" s="155"/>
      <c r="GH43" s="150"/>
      <c r="GI43" s="150"/>
      <c r="GJ43" s="150"/>
      <c r="GK43" s="150"/>
      <c r="GL43" s="150"/>
    </row>
    <row r="44" spans="1:194" ht="21" customHeight="1">
      <c r="A44" s="156" t="s">
        <v>340</v>
      </c>
      <c r="B44" s="155">
        <v>100</v>
      </c>
      <c r="GH44" s="150"/>
      <c r="GI44" s="150"/>
      <c r="GJ44" s="150"/>
      <c r="GK44" s="150"/>
      <c r="GL44" s="150"/>
    </row>
    <row r="45" spans="1:194" ht="21" customHeight="1">
      <c r="A45" s="156" t="s">
        <v>322</v>
      </c>
      <c r="B45" s="155">
        <v>508</v>
      </c>
      <c r="GH45" s="150"/>
      <c r="GI45" s="150"/>
      <c r="GJ45" s="150"/>
      <c r="GK45" s="150"/>
      <c r="GL45" s="150"/>
    </row>
    <row r="46" spans="1:194" ht="21" customHeight="1">
      <c r="A46" s="157" t="s">
        <v>341</v>
      </c>
      <c r="B46" s="155"/>
      <c r="GH46" s="150"/>
      <c r="GI46" s="150"/>
      <c r="GJ46" s="150"/>
      <c r="GK46" s="150"/>
      <c r="GL46" s="150"/>
    </row>
    <row r="47" spans="1:194" ht="21" customHeight="1">
      <c r="A47" s="157" t="s">
        <v>342</v>
      </c>
      <c r="B47" s="155">
        <f>SUM(B48:B57)</f>
        <v>511</v>
      </c>
      <c r="GH47" s="150"/>
      <c r="GI47" s="150"/>
      <c r="GJ47" s="150"/>
      <c r="GK47" s="150"/>
      <c r="GL47" s="150"/>
    </row>
    <row r="48" spans="1:194" ht="21" customHeight="1">
      <c r="A48" s="157" t="s">
        <v>313</v>
      </c>
      <c r="B48" s="155">
        <v>187</v>
      </c>
      <c r="GH48" s="150"/>
      <c r="GI48" s="150"/>
      <c r="GJ48" s="150"/>
      <c r="GK48" s="150"/>
      <c r="GL48" s="150"/>
    </row>
    <row r="49" spans="1:194" ht="21" customHeight="1">
      <c r="A49" s="121" t="s">
        <v>314</v>
      </c>
      <c r="B49" s="155"/>
      <c r="GH49" s="150"/>
      <c r="GI49" s="150"/>
      <c r="GJ49" s="150"/>
      <c r="GK49" s="150"/>
      <c r="GL49" s="150"/>
    </row>
    <row r="50" spans="1:194" ht="21" customHeight="1">
      <c r="A50" s="156" t="s">
        <v>315</v>
      </c>
      <c r="B50" s="155"/>
      <c r="GH50" s="150"/>
      <c r="GI50" s="150"/>
      <c r="GJ50" s="150"/>
      <c r="GK50" s="150"/>
      <c r="GL50" s="150"/>
    </row>
    <row r="51" spans="1:194" ht="21" customHeight="1">
      <c r="A51" s="156" t="s">
        <v>343</v>
      </c>
      <c r="B51" s="155"/>
      <c r="GH51" s="150"/>
      <c r="GI51" s="150"/>
      <c r="GJ51" s="150"/>
      <c r="GK51" s="150"/>
      <c r="GL51" s="150"/>
    </row>
    <row r="52" spans="1:194" ht="21" customHeight="1">
      <c r="A52" s="156" t="s">
        <v>344</v>
      </c>
      <c r="B52" s="155">
        <v>110</v>
      </c>
      <c r="GH52" s="150"/>
      <c r="GI52" s="150"/>
      <c r="GJ52" s="150"/>
      <c r="GK52" s="150"/>
      <c r="GL52" s="150"/>
    </row>
    <row r="53" spans="1:194" ht="21" customHeight="1">
      <c r="A53" s="157" t="s">
        <v>345</v>
      </c>
      <c r="B53" s="155"/>
      <c r="GH53" s="150"/>
      <c r="GI53" s="150"/>
      <c r="GJ53" s="150"/>
      <c r="GK53" s="150"/>
      <c r="GL53" s="150"/>
    </row>
    <row r="54" spans="1:194" ht="21" customHeight="1">
      <c r="A54" s="157" t="s">
        <v>346</v>
      </c>
      <c r="B54" s="155">
        <v>0</v>
      </c>
      <c r="GH54" s="150"/>
      <c r="GI54" s="150"/>
      <c r="GJ54" s="150"/>
      <c r="GK54" s="150"/>
      <c r="GL54" s="150"/>
    </row>
    <row r="55" spans="1:194" ht="21" customHeight="1">
      <c r="A55" s="157" t="s">
        <v>347</v>
      </c>
      <c r="B55" s="155"/>
      <c r="GH55" s="150"/>
      <c r="GI55" s="150"/>
      <c r="GJ55" s="150"/>
      <c r="GK55" s="150"/>
      <c r="GL55" s="150"/>
    </row>
    <row r="56" spans="1:194" ht="21" customHeight="1">
      <c r="A56" s="156" t="s">
        <v>322</v>
      </c>
      <c r="B56" s="155">
        <v>173</v>
      </c>
      <c r="GH56" s="150"/>
      <c r="GI56" s="150"/>
      <c r="GJ56" s="150"/>
      <c r="GK56" s="150"/>
      <c r="GL56" s="150"/>
    </row>
    <row r="57" spans="1:194" ht="21" customHeight="1">
      <c r="A57" s="157" t="s">
        <v>348</v>
      </c>
      <c r="B57" s="155">
        <v>41</v>
      </c>
      <c r="GH57" s="150"/>
      <c r="GI57" s="150"/>
      <c r="GJ57" s="150"/>
      <c r="GK57" s="150"/>
      <c r="GL57" s="150"/>
    </row>
    <row r="58" spans="1:194" ht="21" customHeight="1">
      <c r="A58" s="158" t="s">
        <v>349</v>
      </c>
      <c r="B58" s="155">
        <f>SUM(B59:B68)</f>
        <v>4837</v>
      </c>
      <c r="GH58" s="150"/>
      <c r="GI58" s="150"/>
      <c r="GJ58" s="150"/>
      <c r="GK58" s="150"/>
      <c r="GL58" s="150"/>
    </row>
    <row r="59" spans="1:194" ht="21" customHeight="1">
      <c r="A59" s="157" t="s">
        <v>313</v>
      </c>
      <c r="B59" s="155">
        <v>767</v>
      </c>
      <c r="GH59" s="150"/>
      <c r="GI59" s="150"/>
      <c r="GJ59" s="150"/>
      <c r="GK59" s="150"/>
      <c r="GL59" s="150"/>
    </row>
    <row r="60" spans="1:194" ht="21" customHeight="1">
      <c r="A60" s="121" t="s">
        <v>314</v>
      </c>
      <c r="B60" s="155"/>
      <c r="GH60" s="150"/>
      <c r="GI60" s="150"/>
      <c r="GJ60" s="150"/>
      <c r="GK60" s="150"/>
      <c r="GL60" s="150"/>
    </row>
    <row r="61" spans="1:194" ht="21" customHeight="1">
      <c r="A61" s="121" t="s">
        <v>315</v>
      </c>
      <c r="B61" s="155">
        <v>1420</v>
      </c>
      <c r="GH61" s="150"/>
      <c r="GI61" s="150"/>
      <c r="GJ61" s="150"/>
      <c r="GK61" s="150"/>
      <c r="GL61" s="150"/>
    </row>
    <row r="62" spans="1:194" ht="21" customHeight="1">
      <c r="A62" s="121" t="s">
        <v>350</v>
      </c>
      <c r="B62" s="155"/>
      <c r="GH62" s="150"/>
      <c r="GI62" s="150"/>
      <c r="GJ62" s="150"/>
      <c r="GK62" s="150"/>
      <c r="GL62" s="150"/>
    </row>
    <row r="63" spans="1:194" ht="21" customHeight="1">
      <c r="A63" s="121" t="s">
        <v>351</v>
      </c>
      <c r="B63" s="155">
        <v>70</v>
      </c>
      <c r="GH63" s="150"/>
      <c r="GI63" s="150"/>
      <c r="GJ63" s="150"/>
      <c r="GK63" s="150"/>
      <c r="GL63" s="150"/>
    </row>
    <row r="64" spans="1:194" ht="21" customHeight="1">
      <c r="A64" s="121" t="s">
        <v>352</v>
      </c>
      <c r="B64" s="155"/>
      <c r="GH64" s="150"/>
      <c r="GI64" s="150"/>
      <c r="GJ64" s="150"/>
      <c r="GK64" s="150"/>
      <c r="GL64" s="150"/>
    </row>
    <row r="65" spans="1:194" ht="21" customHeight="1">
      <c r="A65" s="156" t="s">
        <v>353</v>
      </c>
      <c r="B65" s="155">
        <v>140</v>
      </c>
      <c r="GH65" s="150"/>
      <c r="GI65" s="150"/>
      <c r="GJ65" s="150"/>
      <c r="GK65" s="150"/>
      <c r="GL65" s="150"/>
    </row>
    <row r="66" spans="1:194" ht="21" customHeight="1">
      <c r="A66" s="157" t="s">
        <v>354</v>
      </c>
      <c r="B66" s="155">
        <v>200</v>
      </c>
      <c r="GH66" s="150"/>
      <c r="GI66" s="150"/>
      <c r="GJ66" s="150"/>
      <c r="GK66" s="150"/>
      <c r="GL66" s="150"/>
    </row>
    <row r="67" spans="1:194" ht="21" customHeight="1">
      <c r="A67" s="157" t="s">
        <v>322</v>
      </c>
      <c r="B67" s="155">
        <v>2230</v>
      </c>
      <c r="GH67" s="150"/>
      <c r="GI67" s="150"/>
      <c r="GJ67" s="150"/>
      <c r="GK67" s="150"/>
      <c r="GL67" s="150"/>
    </row>
    <row r="68" spans="1:194" ht="21" customHeight="1">
      <c r="A68" s="157" t="s">
        <v>355</v>
      </c>
      <c r="B68" s="155">
        <v>10</v>
      </c>
      <c r="GH68" s="150"/>
      <c r="GI68" s="150"/>
      <c r="GJ68" s="150"/>
      <c r="GK68" s="150"/>
      <c r="GL68" s="150"/>
    </row>
    <row r="69" spans="1:194" ht="21" customHeight="1">
      <c r="A69" s="156" t="s">
        <v>356</v>
      </c>
      <c r="B69" s="155">
        <f>SUM(B70:B76)</f>
        <v>1000</v>
      </c>
      <c r="GH69" s="150"/>
      <c r="GI69" s="150"/>
      <c r="GJ69" s="150"/>
      <c r="GK69" s="150"/>
      <c r="GL69" s="150"/>
    </row>
    <row r="70" spans="1:194" ht="21" customHeight="1">
      <c r="A70" s="156" t="s">
        <v>313</v>
      </c>
      <c r="B70" s="155">
        <v>1000</v>
      </c>
      <c r="GH70" s="150"/>
      <c r="GI70" s="150"/>
      <c r="GJ70" s="150"/>
      <c r="GK70" s="150"/>
      <c r="GL70" s="150"/>
    </row>
    <row r="71" spans="1:194" ht="21" customHeight="1">
      <c r="A71" s="156" t="s">
        <v>314</v>
      </c>
      <c r="B71" s="155"/>
      <c r="GH71" s="150"/>
      <c r="GI71" s="150"/>
      <c r="GJ71" s="150"/>
      <c r="GK71" s="150"/>
      <c r="GL71" s="150"/>
    </row>
    <row r="72" spans="1:194" ht="21" customHeight="1">
      <c r="A72" s="157" t="s">
        <v>315</v>
      </c>
      <c r="B72" s="155"/>
      <c r="GH72" s="150"/>
      <c r="GI72" s="150"/>
      <c r="GJ72" s="150"/>
      <c r="GK72" s="150"/>
      <c r="GL72" s="150"/>
    </row>
    <row r="73" spans="1:194" ht="21" customHeight="1">
      <c r="A73" s="156" t="s">
        <v>353</v>
      </c>
      <c r="B73" s="155"/>
      <c r="GH73" s="150"/>
      <c r="GI73" s="150"/>
      <c r="GJ73" s="150"/>
      <c r="GK73" s="150"/>
      <c r="GL73" s="150"/>
    </row>
    <row r="74" spans="1:194" ht="21" customHeight="1">
      <c r="A74" s="157" t="s">
        <v>357</v>
      </c>
      <c r="B74" s="155"/>
      <c r="GH74" s="150"/>
      <c r="GI74" s="150"/>
      <c r="GJ74" s="150"/>
      <c r="GK74" s="150"/>
      <c r="GL74" s="150"/>
    </row>
    <row r="75" spans="1:194" ht="21" customHeight="1">
      <c r="A75" s="157" t="s">
        <v>322</v>
      </c>
      <c r="B75" s="155"/>
      <c r="GH75" s="150"/>
      <c r="GI75" s="150"/>
      <c r="GJ75" s="150"/>
      <c r="GK75" s="150"/>
      <c r="GL75" s="150"/>
    </row>
    <row r="76" spans="1:194" ht="21" customHeight="1">
      <c r="A76" s="157" t="s">
        <v>358</v>
      </c>
      <c r="B76" s="155"/>
      <c r="GH76" s="150"/>
      <c r="GI76" s="150"/>
      <c r="GJ76" s="150"/>
      <c r="GK76" s="150"/>
      <c r="GL76" s="150"/>
    </row>
    <row r="77" spans="1:194" ht="21" customHeight="1">
      <c r="A77" s="157" t="s">
        <v>359</v>
      </c>
      <c r="B77" s="155">
        <f>SUM(B78:B85)</f>
        <v>763</v>
      </c>
      <c r="GH77" s="150"/>
      <c r="GI77" s="150"/>
      <c r="GJ77" s="150"/>
      <c r="GK77" s="150"/>
      <c r="GL77" s="150"/>
    </row>
    <row r="78" spans="1:194" ht="21" customHeight="1">
      <c r="A78" s="156" t="s">
        <v>313</v>
      </c>
      <c r="B78" s="155">
        <v>463</v>
      </c>
      <c r="GH78" s="150"/>
      <c r="GI78" s="150"/>
      <c r="GJ78" s="150"/>
      <c r="GK78" s="150"/>
      <c r="GL78" s="150"/>
    </row>
    <row r="79" spans="1:194" ht="21" customHeight="1">
      <c r="A79" s="156" t="s">
        <v>314</v>
      </c>
      <c r="B79" s="155"/>
      <c r="GH79" s="150"/>
      <c r="GI79" s="150"/>
      <c r="GJ79" s="150"/>
      <c r="GK79" s="150"/>
      <c r="GL79" s="150"/>
    </row>
    <row r="80" spans="1:194" ht="21" customHeight="1">
      <c r="A80" s="156" t="s">
        <v>315</v>
      </c>
      <c r="B80" s="155"/>
      <c r="GH80" s="150"/>
      <c r="GI80" s="150"/>
      <c r="GJ80" s="150"/>
      <c r="GK80" s="150"/>
      <c r="GL80" s="150"/>
    </row>
    <row r="81" spans="1:194" ht="21" customHeight="1">
      <c r="A81" s="159" t="s">
        <v>360</v>
      </c>
      <c r="B81" s="155">
        <v>300</v>
      </c>
      <c r="GH81" s="150"/>
      <c r="GI81" s="150"/>
      <c r="GJ81" s="150"/>
      <c r="GK81" s="150"/>
      <c r="GL81" s="150"/>
    </row>
    <row r="82" spans="1:194" ht="21" customHeight="1">
      <c r="A82" s="157" t="s">
        <v>361</v>
      </c>
      <c r="B82" s="155"/>
      <c r="GH82" s="150"/>
      <c r="GI82" s="150"/>
      <c r="GJ82" s="150"/>
      <c r="GK82" s="150"/>
      <c r="GL82" s="150"/>
    </row>
    <row r="83" spans="1:194" ht="21" customHeight="1">
      <c r="A83" s="157" t="s">
        <v>353</v>
      </c>
      <c r="B83" s="155"/>
      <c r="GH83" s="150"/>
      <c r="GI83" s="150"/>
      <c r="GJ83" s="150"/>
      <c r="GK83" s="150"/>
      <c r="GL83" s="150"/>
    </row>
    <row r="84" spans="1:194" ht="21" customHeight="1">
      <c r="A84" s="157" t="s">
        <v>322</v>
      </c>
      <c r="B84" s="155"/>
      <c r="GH84" s="150"/>
      <c r="GI84" s="150"/>
      <c r="GJ84" s="150"/>
      <c r="GK84" s="150"/>
      <c r="GL84" s="150"/>
    </row>
    <row r="85" spans="1:194" ht="21" customHeight="1">
      <c r="A85" s="121" t="s">
        <v>362</v>
      </c>
      <c r="B85" s="155"/>
      <c r="GH85" s="150"/>
      <c r="GI85" s="150"/>
      <c r="GJ85" s="150"/>
      <c r="GK85" s="150"/>
      <c r="GL85" s="150"/>
    </row>
    <row r="86" spans="1:194" ht="21" customHeight="1">
      <c r="A86" s="156" t="s">
        <v>363</v>
      </c>
      <c r="B86" s="155">
        <f>SUM(B87:B98)</f>
        <v>0</v>
      </c>
      <c r="GH86" s="150"/>
      <c r="GI86" s="150"/>
      <c r="GJ86" s="150"/>
      <c r="GK86" s="150"/>
      <c r="GL86" s="150"/>
    </row>
    <row r="87" spans="1:194" ht="21" customHeight="1">
      <c r="A87" s="156" t="s">
        <v>313</v>
      </c>
      <c r="B87" s="155"/>
      <c r="GH87" s="150"/>
      <c r="GI87" s="150"/>
      <c r="GJ87" s="150"/>
      <c r="GK87" s="150"/>
      <c r="GL87" s="150"/>
    </row>
    <row r="88" spans="1:194" ht="21" customHeight="1">
      <c r="A88" s="157" t="s">
        <v>314</v>
      </c>
      <c r="B88" s="155"/>
      <c r="GH88" s="150"/>
      <c r="GI88" s="150"/>
      <c r="GJ88" s="150"/>
      <c r="GK88" s="150"/>
      <c r="GL88" s="150"/>
    </row>
    <row r="89" spans="1:194" ht="21" customHeight="1">
      <c r="A89" s="157" t="s">
        <v>315</v>
      </c>
      <c r="B89" s="155"/>
      <c r="GH89" s="150"/>
      <c r="GI89" s="150"/>
      <c r="GJ89" s="150"/>
      <c r="GK89" s="150"/>
      <c r="GL89" s="150"/>
    </row>
    <row r="90" spans="1:194" ht="21" customHeight="1">
      <c r="A90" s="156" t="s">
        <v>364</v>
      </c>
      <c r="B90" s="155"/>
      <c r="GH90" s="150"/>
      <c r="GI90" s="150"/>
      <c r="GJ90" s="150"/>
      <c r="GK90" s="150"/>
      <c r="GL90" s="150"/>
    </row>
    <row r="91" spans="1:194" ht="21" customHeight="1">
      <c r="A91" s="156" t="s">
        <v>365</v>
      </c>
      <c r="B91" s="155"/>
      <c r="GH91" s="150"/>
      <c r="GI91" s="150"/>
      <c r="GJ91" s="150"/>
      <c r="GK91" s="150"/>
      <c r="GL91" s="150"/>
    </row>
    <row r="92" spans="1:194" ht="21" customHeight="1">
      <c r="A92" s="156" t="s">
        <v>353</v>
      </c>
      <c r="B92" s="155"/>
      <c r="GH92" s="150"/>
      <c r="GI92" s="150"/>
      <c r="GJ92" s="150"/>
      <c r="GK92" s="150"/>
      <c r="GL92" s="150"/>
    </row>
    <row r="93" spans="1:194" ht="21" customHeight="1">
      <c r="A93" s="156" t="s">
        <v>366</v>
      </c>
      <c r="B93" s="155"/>
      <c r="GH93" s="150"/>
      <c r="GI93" s="150"/>
      <c r="GJ93" s="150"/>
      <c r="GK93" s="150"/>
      <c r="GL93" s="150"/>
    </row>
    <row r="94" spans="1:194" ht="21" customHeight="1">
      <c r="A94" s="156" t="s">
        <v>367</v>
      </c>
      <c r="B94" s="155"/>
      <c r="GH94" s="150"/>
      <c r="GI94" s="150"/>
      <c r="GJ94" s="150"/>
      <c r="GK94" s="150"/>
      <c r="GL94" s="150"/>
    </row>
    <row r="95" spans="1:194" ht="21" customHeight="1">
      <c r="A95" s="156" t="s">
        <v>368</v>
      </c>
      <c r="B95" s="155"/>
      <c r="GH95" s="150"/>
      <c r="GI95" s="150"/>
      <c r="GJ95" s="150"/>
      <c r="GK95" s="150"/>
      <c r="GL95" s="150"/>
    </row>
    <row r="96" spans="1:194" ht="21" customHeight="1">
      <c r="A96" s="156" t="s">
        <v>369</v>
      </c>
      <c r="B96" s="155"/>
      <c r="GH96" s="150"/>
      <c r="GI96" s="150"/>
      <c r="GJ96" s="150"/>
      <c r="GK96" s="150"/>
      <c r="GL96" s="150"/>
    </row>
    <row r="97" spans="1:194" ht="21" customHeight="1">
      <c r="A97" s="157" t="s">
        <v>322</v>
      </c>
      <c r="B97" s="155"/>
      <c r="GH97" s="150"/>
      <c r="GI97" s="150"/>
      <c r="GJ97" s="150"/>
      <c r="GK97" s="150"/>
      <c r="GL97" s="150"/>
    </row>
    <row r="98" spans="1:194" ht="21" customHeight="1">
      <c r="A98" s="157" t="s">
        <v>370</v>
      </c>
      <c r="B98" s="155"/>
      <c r="GH98" s="150"/>
      <c r="GI98" s="150"/>
      <c r="GJ98" s="150"/>
      <c r="GK98" s="150"/>
      <c r="GL98" s="150"/>
    </row>
    <row r="99" spans="1:194" ht="21" customHeight="1">
      <c r="A99" s="160" t="s">
        <v>371</v>
      </c>
      <c r="B99" s="155">
        <f>SUM(B100:B107)</f>
        <v>1687</v>
      </c>
      <c r="GH99" s="150"/>
      <c r="GI99" s="150"/>
      <c r="GJ99" s="150"/>
      <c r="GK99" s="150"/>
      <c r="GL99" s="150"/>
    </row>
    <row r="100" spans="1:194" ht="21" customHeight="1">
      <c r="A100" s="156" t="s">
        <v>313</v>
      </c>
      <c r="B100" s="155">
        <v>1444</v>
      </c>
      <c r="GH100" s="150"/>
      <c r="GI100" s="150"/>
      <c r="GJ100" s="150"/>
      <c r="GK100" s="150"/>
      <c r="GL100" s="150"/>
    </row>
    <row r="101" spans="1:194" ht="21" customHeight="1">
      <c r="A101" s="156" t="s">
        <v>314</v>
      </c>
      <c r="B101" s="155"/>
      <c r="GH101" s="150"/>
      <c r="GI101" s="150"/>
      <c r="GJ101" s="150"/>
      <c r="GK101" s="150"/>
      <c r="GL101" s="150"/>
    </row>
    <row r="102" spans="1:194" ht="21" customHeight="1">
      <c r="A102" s="156" t="s">
        <v>315</v>
      </c>
      <c r="B102" s="155"/>
      <c r="GH102" s="150"/>
      <c r="GI102" s="150"/>
      <c r="GJ102" s="150"/>
      <c r="GK102" s="150"/>
      <c r="GL102" s="150"/>
    </row>
    <row r="103" spans="1:194" ht="21" customHeight="1">
      <c r="A103" s="157" t="s">
        <v>372</v>
      </c>
      <c r="B103" s="155"/>
      <c r="GH103" s="150"/>
      <c r="GI103" s="150"/>
      <c r="GJ103" s="150"/>
      <c r="GK103" s="150"/>
      <c r="GL103" s="150"/>
    </row>
    <row r="104" spans="1:194" ht="21" customHeight="1">
      <c r="A104" s="157" t="s">
        <v>373</v>
      </c>
      <c r="B104" s="155"/>
      <c r="GH104" s="150"/>
      <c r="GI104" s="150"/>
      <c r="GJ104" s="150"/>
      <c r="GK104" s="150"/>
      <c r="GL104" s="150"/>
    </row>
    <row r="105" spans="1:194" ht="21" customHeight="1">
      <c r="A105" s="157" t="s">
        <v>374</v>
      </c>
      <c r="B105" s="155">
        <v>243</v>
      </c>
      <c r="GH105" s="150"/>
      <c r="GI105" s="150"/>
      <c r="GJ105" s="150"/>
      <c r="GK105" s="150"/>
      <c r="GL105" s="150"/>
    </row>
    <row r="106" spans="1:194" ht="21" customHeight="1">
      <c r="A106" s="156" t="s">
        <v>322</v>
      </c>
      <c r="B106" s="155"/>
      <c r="GH106" s="150"/>
      <c r="GI106" s="150"/>
      <c r="GJ106" s="150"/>
      <c r="GK106" s="150"/>
      <c r="GL106" s="150"/>
    </row>
    <row r="107" spans="1:194" ht="21" customHeight="1">
      <c r="A107" s="156" t="s">
        <v>375</v>
      </c>
      <c r="B107" s="155"/>
      <c r="GH107" s="150"/>
      <c r="GI107" s="150"/>
      <c r="GJ107" s="150"/>
      <c r="GK107" s="150"/>
      <c r="GL107" s="150"/>
    </row>
    <row r="108" spans="1:194" ht="21" customHeight="1">
      <c r="A108" s="121" t="s">
        <v>376</v>
      </c>
      <c r="B108" s="155">
        <f>SUM(B109:B118)</f>
        <v>801</v>
      </c>
      <c r="GH108" s="150"/>
      <c r="GI108" s="150"/>
      <c r="GJ108" s="150"/>
      <c r="GK108" s="150"/>
      <c r="GL108" s="150"/>
    </row>
    <row r="109" spans="1:194" ht="21" customHeight="1">
      <c r="A109" s="156" t="s">
        <v>313</v>
      </c>
      <c r="B109" s="155">
        <v>358</v>
      </c>
      <c r="GH109" s="150"/>
      <c r="GI109" s="150"/>
      <c r="GJ109" s="150"/>
      <c r="GK109" s="150"/>
      <c r="GL109" s="150"/>
    </row>
    <row r="110" spans="1:194" ht="21" customHeight="1">
      <c r="A110" s="156" t="s">
        <v>314</v>
      </c>
      <c r="B110" s="155"/>
      <c r="GH110" s="150"/>
      <c r="GI110" s="150"/>
      <c r="GJ110" s="150"/>
      <c r="GK110" s="150"/>
      <c r="GL110" s="150"/>
    </row>
    <row r="111" spans="1:194" ht="21" customHeight="1">
      <c r="A111" s="156" t="s">
        <v>315</v>
      </c>
      <c r="B111" s="155"/>
      <c r="GH111" s="150"/>
      <c r="GI111" s="150"/>
      <c r="GJ111" s="150"/>
      <c r="GK111" s="150"/>
      <c r="GL111" s="150"/>
    </row>
    <row r="112" spans="1:194" ht="21" customHeight="1">
      <c r="A112" s="157" t="s">
        <v>377</v>
      </c>
      <c r="B112" s="155"/>
      <c r="GH112" s="150"/>
      <c r="GI112" s="150"/>
      <c r="GJ112" s="150"/>
      <c r="GK112" s="150"/>
      <c r="GL112" s="150"/>
    </row>
    <row r="113" spans="1:194" ht="21" customHeight="1">
      <c r="A113" s="157" t="s">
        <v>378</v>
      </c>
      <c r="B113" s="155"/>
      <c r="GH113" s="150"/>
      <c r="GI113" s="150"/>
      <c r="GJ113" s="150"/>
      <c r="GK113" s="150"/>
      <c r="GL113" s="150"/>
    </row>
    <row r="114" spans="1:194" ht="21" customHeight="1">
      <c r="A114" s="157" t="s">
        <v>379</v>
      </c>
      <c r="B114" s="155"/>
      <c r="GH114" s="150"/>
      <c r="GI114" s="150"/>
      <c r="GJ114" s="150"/>
      <c r="GK114" s="150"/>
      <c r="GL114" s="150"/>
    </row>
    <row r="115" spans="1:194" ht="21" customHeight="1">
      <c r="A115" s="156" t="s">
        <v>380</v>
      </c>
      <c r="B115" s="155"/>
      <c r="GH115" s="150"/>
      <c r="GI115" s="150"/>
      <c r="GJ115" s="150"/>
      <c r="GK115" s="150"/>
      <c r="GL115" s="150"/>
    </row>
    <row r="116" spans="1:194" ht="21" customHeight="1">
      <c r="A116" s="156" t="s">
        <v>381</v>
      </c>
      <c r="B116" s="155">
        <v>100</v>
      </c>
      <c r="GH116" s="150"/>
      <c r="GI116" s="150"/>
      <c r="GJ116" s="150"/>
      <c r="GK116" s="150"/>
      <c r="GL116" s="150"/>
    </row>
    <row r="117" spans="1:194" ht="21" customHeight="1">
      <c r="A117" s="156" t="s">
        <v>322</v>
      </c>
      <c r="B117" s="155">
        <v>73</v>
      </c>
      <c r="GH117" s="150"/>
      <c r="GI117" s="150"/>
      <c r="GJ117" s="150"/>
      <c r="GK117" s="150"/>
      <c r="GL117" s="150"/>
    </row>
    <row r="118" spans="1:194" ht="21" customHeight="1">
      <c r="A118" s="157" t="s">
        <v>382</v>
      </c>
      <c r="B118" s="155">
        <v>270</v>
      </c>
      <c r="GH118" s="150"/>
      <c r="GI118" s="150"/>
      <c r="GJ118" s="150"/>
      <c r="GK118" s="150"/>
      <c r="GL118" s="150"/>
    </row>
    <row r="119" spans="1:194" ht="21" customHeight="1">
      <c r="A119" s="157" t="s">
        <v>383</v>
      </c>
      <c r="B119" s="155">
        <f>SUM(B120:B130)</f>
        <v>0</v>
      </c>
      <c r="GH119" s="150"/>
      <c r="GI119" s="150"/>
      <c r="GJ119" s="150"/>
      <c r="GK119" s="150"/>
      <c r="GL119" s="150"/>
    </row>
    <row r="120" spans="1:194" ht="21" customHeight="1">
      <c r="A120" s="157" t="s">
        <v>313</v>
      </c>
      <c r="B120" s="155"/>
      <c r="GH120" s="150"/>
      <c r="GI120" s="150"/>
      <c r="GJ120" s="150"/>
      <c r="GK120" s="150"/>
      <c r="GL120" s="150"/>
    </row>
    <row r="121" spans="1:194" ht="21" customHeight="1">
      <c r="A121" s="121" t="s">
        <v>314</v>
      </c>
      <c r="B121" s="155"/>
      <c r="GH121" s="150"/>
      <c r="GI121" s="150"/>
      <c r="GJ121" s="150"/>
      <c r="GK121" s="150"/>
      <c r="GL121" s="150"/>
    </row>
    <row r="122" spans="1:194" ht="21" customHeight="1">
      <c r="A122" s="156" t="s">
        <v>315</v>
      </c>
      <c r="B122" s="155"/>
      <c r="GH122" s="150"/>
      <c r="GI122" s="150"/>
      <c r="GJ122" s="150"/>
      <c r="GK122" s="150"/>
      <c r="GL122" s="150"/>
    </row>
    <row r="123" spans="1:194" ht="21" customHeight="1">
      <c r="A123" s="156" t="s">
        <v>384</v>
      </c>
      <c r="B123" s="155"/>
      <c r="GH123" s="150"/>
      <c r="GI123" s="150"/>
      <c r="GJ123" s="150"/>
      <c r="GK123" s="150"/>
      <c r="GL123" s="150"/>
    </row>
    <row r="124" spans="1:194" ht="21" customHeight="1">
      <c r="A124" s="156" t="s">
        <v>385</v>
      </c>
      <c r="B124" s="155"/>
      <c r="GH124" s="150"/>
      <c r="GI124" s="150"/>
      <c r="GJ124" s="150"/>
      <c r="GK124" s="150"/>
      <c r="GL124" s="150"/>
    </row>
    <row r="125" spans="1:194" ht="21" customHeight="1">
      <c r="A125" s="157" t="s">
        <v>386</v>
      </c>
      <c r="B125" s="155"/>
      <c r="GH125" s="150"/>
      <c r="GI125" s="150"/>
      <c r="GJ125" s="150"/>
      <c r="GK125" s="150"/>
      <c r="GL125" s="150"/>
    </row>
    <row r="126" spans="1:194" ht="21" customHeight="1">
      <c r="A126" s="156" t="s">
        <v>387</v>
      </c>
      <c r="B126" s="155"/>
      <c r="GH126" s="150"/>
      <c r="GI126" s="150"/>
      <c r="GJ126" s="150"/>
      <c r="GK126" s="150"/>
      <c r="GL126" s="150"/>
    </row>
    <row r="127" spans="1:194" ht="21" customHeight="1">
      <c r="A127" s="156" t="s">
        <v>388</v>
      </c>
      <c r="B127" s="155"/>
      <c r="GH127" s="150"/>
      <c r="GI127" s="150"/>
      <c r="GJ127" s="150"/>
      <c r="GK127" s="150"/>
      <c r="GL127" s="150"/>
    </row>
    <row r="128" spans="1:194" ht="21" customHeight="1">
      <c r="A128" s="156" t="s">
        <v>389</v>
      </c>
      <c r="B128" s="155"/>
      <c r="GH128" s="150"/>
      <c r="GI128" s="150"/>
      <c r="GJ128" s="150"/>
      <c r="GK128" s="150"/>
      <c r="GL128" s="150"/>
    </row>
    <row r="129" spans="1:194" ht="21" customHeight="1">
      <c r="A129" s="156" t="s">
        <v>322</v>
      </c>
      <c r="B129" s="155"/>
      <c r="GH129" s="150"/>
      <c r="GI129" s="150"/>
      <c r="GJ129" s="150"/>
      <c r="GK129" s="150"/>
      <c r="GL129" s="150"/>
    </row>
    <row r="130" spans="1:194" ht="21" customHeight="1">
      <c r="A130" s="156" t="s">
        <v>390</v>
      </c>
      <c r="B130" s="155"/>
      <c r="GH130" s="150"/>
      <c r="GI130" s="150"/>
      <c r="GJ130" s="150"/>
      <c r="GK130" s="150"/>
      <c r="GL130" s="150"/>
    </row>
    <row r="131" spans="1:194" ht="21" customHeight="1">
      <c r="A131" s="156" t="s">
        <v>391</v>
      </c>
      <c r="B131" s="155">
        <f>SUM(B132:B137)</f>
        <v>0</v>
      </c>
      <c r="GH131" s="150"/>
      <c r="GI131" s="150"/>
      <c r="GJ131" s="150"/>
      <c r="GK131" s="150"/>
      <c r="GL131" s="150"/>
    </row>
    <row r="132" spans="1:194" ht="21" customHeight="1">
      <c r="A132" s="156" t="s">
        <v>313</v>
      </c>
      <c r="B132" s="155"/>
      <c r="GH132" s="150"/>
      <c r="GI132" s="150"/>
      <c r="GJ132" s="150"/>
      <c r="GK132" s="150"/>
      <c r="GL132" s="150"/>
    </row>
    <row r="133" spans="1:194" ht="21" customHeight="1">
      <c r="A133" s="156" t="s">
        <v>314</v>
      </c>
      <c r="B133" s="155"/>
      <c r="GH133" s="150"/>
      <c r="GI133" s="150"/>
      <c r="GJ133" s="150"/>
      <c r="GK133" s="150"/>
      <c r="GL133" s="150"/>
    </row>
    <row r="134" spans="1:194" ht="21" customHeight="1">
      <c r="A134" s="157" t="s">
        <v>315</v>
      </c>
      <c r="B134" s="155"/>
      <c r="GH134" s="150"/>
      <c r="GI134" s="150"/>
      <c r="GJ134" s="150"/>
      <c r="GK134" s="150"/>
      <c r="GL134" s="150"/>
    </row>
    <row r="135" spans="1:194" ht="21" customHeight="1">
      <c r="A135" s="157" t="s">
        <v>392</v>
      </c>
      <c r="B135" s="155"/>
      <c r="GH135" s="150"/>
      <c r="GI135" s="150"/>
      <c r="GJ135" s="150"/>
      <c r="GK135" s="150"/>
      <c r="GL135" s="150"/>
    </row>
    <row r="136" spans="1:194" ht="21" customHeight="1">
      <c r="A136" s="157" t="s">
        <v>322</v>
      </c>
      <c r="B136" s="155"/>
      <c r="GH136" s="150"/>
      <c r="GI136" s="150"/>
      <c r="GJ136" s="150"/>
      <c r="GK136" s="150"/>
      <c r="GL136" s="150"/>
    </row>
    <row r="137" spans="1:194" ht="21" customHeight="1">
      <c r="A137" s="121" t="s">
        <v>393</v>
      </c>
      <c r="B137" s="155"/>
      <c r="GH137" s="150"/>
      <c r="GI137" s="150"/>
      <c r="GJ137" s="150"/>
      <c r="GK137" s="150"/>
      <c r="GL137" s="150"/>
    </row>
    <row r="138" spans="1:194" ht="21" customHeight="1">
      <c r="A138" s="156" t="s">
        <v>394</v>
      </c>
      <c r="B138" s="155">
        <f>SUM(B139:B145)</f>
        <v>0</v>
      </c>
      <c r="GH138" s="150"/>
      <c r="GI138" s="150"/>
      <c r="GJ138" s="150"/>
      <c r="GK138" s="150"/>
      <c r="GL138" s="150"/>
    </row>
    <row r="139" spans="1:194" ht="21" customHeight="1">
      <c r="A139" s="156" t="s">
        <v>313</v>
      </c>
      <c r="B139" s="155"/>
      <c r="GH139" s="150"/>
      <c r="GI139" s="150"/>
      <c r="GJ139" s="150"/>
      <c r="GK139" s="150"/>
      <c r="GL139" s="150"/>
    </row>
    <row r="140" spans="1:194" ht="21" customHeight="1">
      <c r="A140" s="157" t="s">
        <v>314</v>
      </c>
      <c r="B140" s="155"/>
      <c r="GH140" s="150"/>
      <c r="GI140" s="150"/>
      <c r="GJ140" s="150"/>
      <c r="GK140" s="150"/>
      <c r="GL140" s="150"/>
    </row>
    <row r="141" spans="1:194" ht="21" customHeight="1">
      <c r="A141" s="157" t="s">
        <v>315</v>
      </c>
      <c r="B141" s="155"/>
      <c r="GH141" s="150"/>
      <c r="GI141" s="150"/>
      <c r="GJ141" s="150"/>
      <c r="GK141" s="150"/>
      <c r="GL141" s="150"/>
    </row>
    <row r="142" spans="1:194" ht="21" customHeight="1">
      <c r="A142" s="157" t="s">
        <v>395</v>
      </c>
      <c r="B142" s="155"/>
      <c r="GH142" s="150"/>
      <c r="GI142" s="150"/>
      <c r="GJ142" s="150"/>
      <c r="GK142" s="150"/>
      <c r="GL142" s="150"/>
    </row>
    <row r="143" spans="1:194" ht="21" customHeight="1">
      <c r="A143" s="121" t="s">
        <v>396</v>
      </c>
      <c r="B143" s="155"/>
      <c r="GH143" s="150"/>
      <c r="GI143" s="150"/>
      <c r="GJ143" s="150"/>
      <c r="GK143" s="150"/>
      <c r="GL143" s="150"/>
    </row>
    <row r="144" spans="1:194" ht="21" customHeight="1">
      <c r="A144" s="156" t="s">
        <v>322</v>
      </c>
      <c r="B144" s="155"/>
      <c r="GH144" s="150"/>
      <c r="GI144" s="150"/>
      <c r="GJ144" s="150"/>
      <c r="GK144" s="150"/>
      <c r="GL144" s="150"/>
    </row>
    <row r="145" spans="1:194" ht="21" customHeight="1">
      <c r="A145" s="156" t="s">
        <v>397</v>
      </c>
      <c r="B145" s="155"/>
      <c r="GH145" s="150"/>
      <c r="GI145" s="150"/>
      <c r="GJ145" s="150"/>
      <c r="GK145" s="150"/>
      <c r="GL145" s="150"/>
    </row>
    <row r="146" spans="1:194" ht="21" customHeight="1">
      <c r="A146" s="157" t="s">
        <v>398</v>
      </c>
      <c r="B146" s="155">
        <f>SUM(B147:B151)</f>
        <v>149</v>
      </c>
      <c r="GH146" s="150"/>
      <c r="GI146" s="150"/>
      <c r="GJ146" s="150"/>
      <c r="GK146" s="150"/>
      <c r="GL146" s="150"/>
    </row>
    <row r="147" spans="1:194" ht="21" customHeight="1">
      <c r="A147" s="157" t="s">
        <v>313</v>
      </c>
      <c r="B147" s="155">
        <v>79</v>
      </c>
      <c r="GH147" s="150"/>
      <c r="GI147" s="150"/>
      <c r="GJ147" s="150"/>
      <c r="GK147" s="150"/>
      <c r="GL147" s="150"/>
    </row>
    <row r="148" spans="1:194" ht="21" customHeight="1">
      <c r="A148" s="157" t="s">
        <v>314</v>
      </c>
      <c r="B148" s="155"/>
      <c r="GH148" s="150"/>
      <c r="GI148" s="150"/>
      <c r="GJ148" s="150"/>
      <c r="GK148" s="150"/>
      <c r="GL148" s="150"/>
    </row>
    <row r="149" spans="1:194" ht="21" customHeight="1">
      <c r="A149" s="156" t="s">
        <v>315</v>
      </c>
      <c r="B149" s="155"/>
      <c r="GH149" s="150"/>
      <c r="GI149" s="150"/>
      <c r="GJ149" s="150"/>
      <c r="GK149" s="150"/>
      <c r="GL149" s="150"/>
    </row>
    <row r="150" spans="1:194" ht="21" customHeight="1">
      <c r="A150" s="158" t="s">
        <v>399</v>
      </c>
      <c r="B150" s="155">
        <v>70</v>
      </c>
      <c r="GH150" s="150"/>
      <c r="GI150" s="150"/>
      <c r="GJ150" s="150"/>
      <c r="GK150" s="150"/>
      <c r="GL150" s="150"/>
    </row>
    <row r="151" spans="1:194" ht="21" customHeight="1">
      <c r="A151" s="156" t="s">
        <v>400</v>
      </c>
      <c r="B151" s="155"/>
      <c r="GH151" s="150"/>
      <c r="GI151" s="150"/>
      <c r="GJ151" s="150"/>
      <c r="GK151" s="150"/>
      <c r="GL151" s="150"/>
    </row>
    <row r="152" spans="1:194" ht="21" customHeight="1">
      <c r="A152" s="157" t="s">
        <v>401</v>
      </c>
      <c r="B152" s="155">
        <f>SUM(B153:B158)</f>
        <v>88</v>
      </c>
      <c r="GH152" s="150"/>
      <c r="GI152" s="150"/>
      <c r="GJ152" s="150"/>
      <c r="GK152" s="150"/>
      <c r="GL152" s="150"/>
    </row>
    <row r="153" spans="1:194" ht="21" customHeight="1">
      <c r="A153" s="157" t="s">
        <v>313</v>
      </c>
      <c r="B153" s="155">
        <v>88</v>
      </c>
      <c r="GH153" s="150"/>
      <c r="GI153" s="150"/>
      <c r="GJ153" s="150"/>
      <c r="GK153" s="150"/>
      <c r="GL153" s="150"/>
    </row>
    <row r="154" spans="1:194" ht="21" customHeight="1">
      <c r="A154" s="157" t="s">
        <v>314</v>
      </c>
      <c r="B154" s="155"/>
      <c r="GH154" s="150"/>
      <c r="GI154" s="150"/>
      <c r="GJ154" s="150"/>
      <c r="GK154" s="150"/>
      <c r="GL154" s="150"/>
    </row>
    <row r="155" spans="1:194" ht="21" customHeight="1">
      <c r="A155" s="121" t="s">
        <v>315</v>
      </c>
      <c r="B155" s="155"/>
      <c r="GH155" s="150"/>
      <c r="GI155" s="150"/>
      <c r="GJ155" s="150"/>
      <c r="GK155" s="150"/>
      <c r="GL155" s="150"/>
    </row>
    <row r="156" spans="1:194" ht="21" customHeight="1">
      <c r="A156" s="156" t="s">
        <v>327</v>
      </c>
      <c r="B156" s="161"/>
      <c r="GH156" s="150"/>
      <c r="GI156" s="150"/>
      <c r="GJ156" s="150"/>
      <c r="GK156" s="150"/>
      <c r="GL156" s="150"/>
    </row>
    <row r="157" spans="1:194" ht="21" customHeight="1">
      <c r="A157" s="156" t="s">
        <v>322</v>
      </c>
      <c r="B157" s="155"/>
      <c r="GH157" s="150"/>
      <c r="GI157" s="150"/>
      <c r="GJ157" s="150"/>
      <c r="GK157" s="150"/>
      <c r="GL157" s="150"/>
    </row>
    <row r="158" spans="1:194" ht="21" customHeight="1">
      <c r="A158" s="156" t="s">
        <v>402</v>
      </c>
      <c r="B158" s="155"/>
      <c r="GH158" s="150"/>
      <c r="GI158" s="150"/>
      <c r="GJ158" s="150"/>
      <c r="GK158" s="150"/>
      <c r="GL158" s="150"/>
    </row>
    <row r="159" spans="1:194" ht="21" customHeight="1">
      <c r="A159" s="157" t="s">
        <v>403</v>
      </c>
      <c r="B159" s="155">
        <f>SUM(B160:B165)</f>
        <v>1337</v>
      </c>
      <c r="GH159" s="150"/>
      <c r="GI159" s="150"/>
      <c r="GJ159" s="150"/>
      <c r="GK159" s="150"/>
      <c r="GL159" s="150"/>
    </row>
    <row r="160" spans="1:194" ht="21" customHeight="1">
      <c r="A160" s="157" t="s">
        <v>313</v>
      </c>
      <c r="B160" s="155">
        <v>532</v>
      </c>
      <c r="GH160" s="150"/>
      <c r="GI160" s="150"/>
      <c r="GJ160" s="150"/>
      <c r="GK160" s="150"/>
      <c r="GL160" s="150"/>
    </row>
    <row r="161" spans="1:194" ht="21" customHeight="1">
      <c r="A161" s="157" t="s">
        <v>314</v>
      </c>
      <c r="B161" s="155"/>
      <c r="GH161" s="150"/>
      <c r="GI161" s="150"/>
      <c r="GJ161" s="150"/>
      <c r="GK161" s="150"/>
      <c r="GL161" s="150"/>
    </row>
    <row r="162" spans="1:194" ht="21" customHeight="1">
      <c r="A162" s="156" t="s">
        <v>315</v>
      </c>
      <c r="B162" s="155"/>
      <c r="GH162" s="150"/>
      <c r="GI162" s="150"/>
      <c r="GJ162" s="150"/>
      <c r="GK162" s="150"/>
      <c r="GL162" s="150"/>
    </row>
    <row r="163" spans="1:194" ht="21" customHeight="1">
      <c r="A163" s="156" t="s">
        <v>404</v>
      </c>
      <c r="B163" s="155">
        <v>620</v>
      </c>
      <c r="GH163" s="150"/>
      <c r="GI163" s="150"/>
      <c r="GJ163" s="150"/>
      <c r="GK163" s="150"/>
      <c r="GL163" s="150"/>
    </row>
    <row r="164" spans="1:194" ht="21" customHeight="1">
      <c r="A164" s="157" t="s">
        <v>322</v>
      </c>
      <c r="B164" s="155">
        <v>107</v>
      </c>
      <c r="GH164" s="150"/>
      <c r="GI164" s="150"/>
      <c r="GJ164" s="150"/>
      <c r="GK164" s="150"/>
      <c r="GL164" s="150"/>
    </row>
    <row r="165" spans="1:194" ht="21" customHeight="1">
      <c r="A165" s="157" t="s">
        <v>405</v>
      </c>
      <c r="B165" s="155">
        <v>78</v>
      </c>
      <c r="GH165" s="150"/>
      <c r="GI165" s="150"/>
      <c r="GJ165" s="150"/>
      <c r="GK165" s="150"/>
      <c r="GL165" s="150"/>
    </row>
    <row r="166" spans="1:194" ht="21" customHeight="1">
      <c r="A166" s="157" t="s">
        <v>406</v>
      </c>
      <c r="B166" s="155">
        <f>SUM(B167:B172)</f>
        <v>1062</v>
      </c>
      <c r="GH166" s="150"/>
      <c r="GI166" s="150"/>
      <c r="GJ166" s="150"/>
      <c r="GK166" s="150"/>
      <c r="GL166" s="150"/>
    </row>
    <row r="167" spans="1:194" ht="21" customHeight="1">
      <c r="A167" s="157" t="s">
        <v>313</v>
      </c>
      <c r="B167" s="155">
        <v>861</v>
      </c>
      <c r="GH167" s="150"/>
      <c r="GI167" s="150"/>
      <c r="GJ167" s="150"/>
      <c r="GK167" s="150"/>
      <c r="GL167" s="150"/>
    </row>
    <row r="168" spans="1:194" ht="21" customHeight="1">
      <c r="A168" s="156" t="s">
        <v>314</v>
      </c>
      <c r="B168" s="155"/>
      <c r="GH168" s="150"/>
      <c r="GI168" s="150"/>
      <c r="GJ168" s="150"/>
      <c r="GK168" s="150"/>
      <c r="GL168" s="150"/>
    </row>
    <row r="169" spans="1:194" ht="21" customHeight="1">
      <c r="A169" s="156" t="s">
        <v>315</v>
      </c>
      <c r="B169" s="155"/>
      <c r="GH169" s="150"/>
      <c r="GI169" s="150"/>
      <c r="GJ169" s="150"/>
      <c r="GK169" s="150"/>
      <c r="GL169" s="150"/>
    </row>
    <row r="170" spans="1:194" ht="21" customHeight="1">
      <c r="A170" s="156" t="s">
        <v>407</v>
      </c>
      <c r="B170" s="155"/>
      <c r="GH170" s="150"/>
      <c r="GI170" s="150"/>
      <c r="GJ170" s="150"/>
      <c r="GK170" s="150"/>
      <c r="GL170" s="150"/>
    </row>
    <row r="171" spans="1:194" ht="21" customHeight="1">
      <c r="A171" s="157" t="s">
        <v>322</v>
      </c>
      <c r="B171" s="155">
        <v>201</v>
      </c>
      <c r="GH171" s="150"/>
      <c r="GI171" s="150"/>
      <c r="GJ171" s="150"/>
      <c r="GK171" s="150"/>
      <c r="GL171" s="150"/>
    </row>
    <row r="172" spans="1:194" ht="21" customHeight="1">
      <c r="A172" s="157" t="s">
        <v>408</v>
      </c>
      <c r="B172" s="155"/>
      <c r="GH172" s="150"/>
      <c r="GI172" s="150"/>
      <c r="GJ172" s="150"/>
      <c r="GK172" s="150"/>
      <c r="GL172" s="150"/>
    </row>
    <row r="173" spans="1:194" ht="21" customHeight="1">
      <c r="A173" s="157" t="s">
        <v>409</v>
      </c>
      <c r="B173" s="155">
        <f>SUM(B174:B179)</f>
        <v>2826</v>
      </c>
      <c r="GH173" s="150"/>
      <c r="GI173" s="150"/>
      <c r="GJ173" s="150"/>
      <c r="GK173" s="150"/>
      <c r="GL173" s="150"/>
    </row>
    <row r="174" spans="1:194" ht="21" customHeight="1">
      <c r="A174" s="156" t="s">
        <v>313</v>
      </c>
      <c r="B174" s="155">
        <v>382</v>
      </c>
      <c r="GH174" s="150"/>
      <c r="GI174" s="150"/>
      <c r="GJ174" s="150"/>
      <c r="GK174" s="150"/>
      <c r="GL174" s="150"/>
    </row>
    <row r="175" spans="1:194" ht="21" customHeight="1">
      <c r="A175" s="156" t="s">
        <v>314</v>
      </c>
      <c r="B175" s="155"/>
      <c r="GH175" s="150"/>
      <c r="GI175" s="150"/>
      <c r="GJ175" s="150"/>
      <c r="GK175" s="150"/>
      <c r="GL175" s="150"/>
    </row>
    <row r="176" spans="1:194" ht="21" customHeight="1">
      <c r="A176" s="156" t="s">
        <v>315</v>
      </c>
      <c r="B176" s="155"/>
      <c r="GH176" s="150"/>
      <c r="GI176" s="150"/>
      <c r="GJ176" s="150"/>
      <c r="GK176" s="150"/>
      <c r="GL176" s="150"/>
    </row>
    <row r="177" spans="1:194" ht="21" customHeight="1">
      <c r="A177" s="156" t="s">
        <v>410</v>
      </c>
      <c r="B177" s="155"/>
      <c r="GH177" s="150"/>
      <c r="GI177" s="150"/>
      <c r="GJ177" s="150"/>
      <c r="GK177" s="150"/>
      <c r="GL177" s="150"/>
    </row>
    <row r="178" spans="1:194" ht="21" customHeight="1">
      <c r="A178" s="156" t="s">
        <v>322</v>
      </c>
      <c r="B178" s="155">
        <v>744</v>
      </c>
      <c r="GH178" s="150"/>
      <c r="GI178" s="150"/>
      <c r="GJ178" s="150"/>
      <c r="GK178" s="150"/>
      <c r="GL178" s="150"/>
    </row>
    <row r="179" spans="1:194" ht="21" customHeight="1">
      <c r="A179" s="157" t="s">
        <v>411</v>
      </c>
      <c r="B179" s="155">
        <v>1700</v>
      </c>
      <c r="GH179" s="150"/>
      <c r="GI179" s="150"/>
      <c r="GJ179" s="150"/>
      <c r="GK179" s="150"/>
      <c r="GL179" s="150"/>
    </row>
    <row r="180" spans="1:194" ht="21" customHeight="1">
      <c r="A180" s="157" t="s">
        <v>412</v>
      </c>
      <c r="B180" s="155">
        <f>SUM(B181:B186)</f>
        <v>1302</v>
      </c>
      <c r="GH180" s="150"/>
      <c r="GI180" s="150"/>
      <c r="GJ180" s="150"/>
      <c r="GK180" s="150"/>
      <c r="GL180" s="150"/>
    </row>
    <row r="181" spans="1:194" ht="21" customHeight="1">
      <c r="A181" s="121" t="s">
        <v>313</v>
      </c>
      <c r="B181" s="155">
        <v>470</v>
      </c>
      <c r="GH181" s="150"/>
      <c r="GI181" s="150"/>
      <c r="GJ181" s="150"/>
      <c r="GK181" s="150"/>
      <c r="GL181" s="150"/>
    </row>
    <row r="182" spans="1:194" ht="21" customHeight="1">
      <c r="A182" s="156" t="s">
        <v>314</v>
      </c>
      <c r="B182" s="155"/>
      <c r="GH182" s="150"/>
      <c r="GI182" s="150"/>
      <c r="GJ182" s="150"/>
      <c r="GK182" s="150"/>
      <c r="GL182" s="150"/>
    </row>
    <row r="183" spans="1:194" ht="21" customHeight="1">
      <c r="A183" s="156" t="s">
        <v>315</v>
      </c>
      <c r="B183" s="155"/>
      <c r="GH183" s="150"/>
      <c r="GI183" s="150"/>
      <c r="GJ183" s="150"/>
      <c r="GK183" s="150"/>
      <c r="GL183" s="150"/>
    </row>
    <row r="184" spans="1:194" ht="21" customHeight="1">
      <c r="A184" s="156" t="s">
        <v>413</v>
      </c>
      <c r="B184" s="155">
        <v>250</v>
      </c>
      <c r="GH184" s="150"/>
      <c r="GI184" s="150"/>
      <c r="GJ184" s="150"/>
      <c r="GK184" s="150"/>
      <c r="GL184" s="150"/>
    </row>
    <row r="185" spans="1:194" ht="21" customHeight="1">
      <c r="A185" s="156" t="s">
        <v>322</v>
      </c>
      <c r="B185" s="155">
        <v>582</v>
      </c>
      <c r="GH185" s="150"/>
      <c r="GI185" s="150"/>
      <c r="GJ185" s="150"/>
      <c r="GK185" s="150"/>
      <c r="GL185" s="150"/>
    </row>
    <row r="186" spans="1:194" ht="21" customHeight="1">
      <c r="A186" s="157" t="s">
        <v>414</v>
      </c>
      <c r="B186" s="155"/>
      <c r="GH186" s="150"/>
      <c r="GI186" s="150"/>
      <c r="GJ186" s="150"/>
      <c r="GK186" s="150"/>
      <c r="GL186" s="150"/>
    </row>
    <row r="187" spans="1:194" ht="21" customHeight="1">
      <c r="A187" s="157" t="s">
        <v>415</v>
      </c>
      <c r="B187" s="155">
        <f>SUM(B188:B194)</f>
        <v>171</v>
      </c>
      <c r="GH187" s="150"/>
      <c r="GI187" s="150"/>
      <c r="GJ187" s="150"/>
      <c r="GK187" s="150"/>
      <c r="GL187" s="150"/>
    </row>
    <row r="188" spans="1:194" ht="21" customHeight="1">
      <c r="A188" s="157" t="s">
        <v>313</v>
      </c>
      <c r="B188" s="155">
        <v>171</v>
      </c>
      <c r="GH188" s="150"/>
      <c r="GI188" s="150"/>
      <c r="GJ188" s="150"/>
      <c r="GK188" s="150"/>
      <c r="GL188" s="150"/>
    </row>
    <row r="189" spans="1:194" ht="21" customHeight="1">
      <c r="A189" s="156" t="s">
        <v>314</v>
      </c>
      <c r="B189" s="155"/>
      <c r="GH189" s="150"/>
      <c r="GI189" s="150"/>
      <c r="GJ189" s="150"/>
      <c r="GK189" s="150"/>
      <c r="GL189" s="150"/>
    </row>
    <row r="190" spans="1:194" ht="21" customHeight="1">
      <c r="A190" s="156" t="s">
        <v>315</v>
      </c>
      <c r="B190" s="155"/>
      <c r="GH190" s="150"/>
      <c r="GI190" s="150"/>
      <c r="GJ190" s="150"/>
      <c r="GK190" s="150"/>
      <c r="GL190" s="150"/>
    </row>
    <row r="191" spans="1:194" ht="21" customHeight="1">
      <c r="A191" s="156" t="s">
        <v>416</v>
      </c>
      <c r="B191" s="155"/>
      <c r="GH191" s="150"/>
      <c r="GI191" s="150"/>
      <c r="GJ191" s="150"/>
      <c r="GK191" s="150"/>
      <c r="GL191" s="150"/>
    </row>
    <row r="192" spans="1:194" ht="21" customHeight="1">
      <c r="A192" s="156" t="s">
        <v>417</v>
      </c>
      <c r="B192" s="155"/>
      <c r="GH192" s="150"/>
      <c r="GI192" s="150"/>
      <c r="GJ192" s="150"/>
      <c r="GK192" s="150"/>
      <c r="GL192" s="150"/>
    </row>
    <row r="193" spans="1:194" ht="21" customHeight="1">
      <c r="A193" s="156" t="s">
        <v>322</v>
      </c>
      <c r="B193" s="161"/>
      <c r="GH193" s="150"/>
      <c r="GI193" s="150"/>
      <c r="GJ193" s="150"/>
      <c r="GK193" s="150"/>
      <c r="GL193" s="150"/>
    </row>
    <row r="194" spans="1:194" ht="21" customHeight="1">
      <c r="A194" s="157" t="s">
        <v>418</v>
      </c>
      <c r="B194" s="161"/>
      <c r="GH194" s="150"/>
      <c r="GI194" s="150"/>
      <c r="GJ194" s="150"/>
      <c r="GK194" s="150"/>
      <c r="GL194" s="150"/>
    </row>
    <row r="195" spans="1:194" ht="21" customHeight="1">
      <c r="A195" s="157" t="s">
        <v>419</v>
      </c>
      <c r="B195" s="155">
        <f>SUM(B196:B200)</f>
        <v>0</v>
      </c>
      <c r="GH195" s="150"/>
      <c r="GI195" s="150"/>
      <c r="GJ195" s="150"/>
      <c r="GK195" s="150"/>
      <c r="GL195" s="150"/>
    </row>
    <row r="196" spans="1:194" ht="21" customHeight="1">
      <c r="A196" s="157" t="s">
        <v>313</v>
      </c>
      <c r="B196" s="155"/>
      <c r="GH196" s="150"/>
      <c r="GI196" s="150"/>
      <c r="GJ196" s="150"/>
      <c r="GK196" s="150"/>
      <c r="GL196" s="150"/>
    </row>
    <row r="197" spans="1:194" ht="21" customHeight="1">
      <c r="A197" s="121" t="s">
        <v>314</v>
      </c>
      <c r="B197" s="155"/>
      <c r="GH197" s="150"/>
      <c r="GI197" s="150"/>
      <c r="GJ197" s="150"/>
      <c r="GK197" s="150"/>
      <c r="GL197" s="150"/>
    </row>
    <row r="198" spans="1:194" ht="21" customHeight="1">
      <c r="A198" s="156" t="s">
        <v>315</v>
      </c>
      <c r="B198" s="162"/>
      <c r="GH198" s="150"/>
      <c r="GI198" s="150"/>
      <c r="GJ198" s="150"/>
      <c r="GK198" s="150"/>
      <c r="GL198" s="150"/>
    </row>
    <row r="199" spans="1:194" ht="21" customHeight="1">
      <c r="A199" s="156" t="s">
        <v>322</v>
      </c>
      <c r="B199" s="162"/>
      <c r="GJ199" s="150"/>
      <c r="GK199" s="150"/>
      <c r="GL199" s="150"/>
    </row>
    <row r="200" spans="1:194" ht="21" customHeight="1">
      <c r="A200" s="156" t="s">
        <v>420</v>
      </c>
      <c r="B200" s="162"/>
      <c r="GJ200" s="150"/>
      <c r="GK200" s="150"/>
      <c r="GL200" s="150"/>
    </row>
    <row r="201" spans="1:194" ht="21" customHeight="1">
      <c r="A201" s="157" t="s">
        <v>421</v>
      </c>
      <c r="B201" s="162">
        <f>SUM(B202:B206)</f>
        <v>560</v>
      </c>
      <c r="GJ201" s="150"/>
      <c r="GK201" s="150"/>
      <c r="GL201" s="150"/>
    </row>
    <row r="202" spans="1:194" ht="21" customHeight="1">
      <c r="A202" s="157" t="s">
        <v>313</v>
      </c>
      <c r="B202" s="162">
        <v>560</v>
      </c>
      <c r="GJ202" s="150"/>
      <c r="GK202" s="150"/>
      <c r="GL202" s="150"/>
    </row>
    <row r="203" spans="1:194" ht="21" customHeight="1">
      <c r="A203" s="157" t="s">
        <v>314</v>
      </c>
      <c r="B203" s="162"/>
      <c r="GJ203" s="150"/>
      <c r="GK203" s="150"/>
      <c r="GL203" s="150"/>
    </row>
    <row r="204" spans="1:194" ht="21" customHeight="1">
      <c r="A204" s="156" t="s">
        <v>315</v>
      </c>
      <c r="B204" s="162"/>
      <c r="GJ204" s="150"/>
      <c r="GK204" s="150"/>
      <c r="GL204" s="150"/>
    </row>
    <row r="205" spans="1:194" ht="21" customHeight="1">
      <c r="A205" s="156" t="s">
        <v>322</v>
      </c>
      <c r="B205" s="162"/>
      <c r="GJ205" s="150"/>
      <c r="GK205" s="150"/>
      <c r="GL205" s="150"/>
    </row>
    <row r="206" spans="1:194" ht="21" customHeight="1">
      <c r="A206" s="156" t="s">
        <v>422</v>
      </c>
      <c r="B206" s="162"/>
      <c r="GJ206" s="150"/>
      <c r="GK206" s="150"/>
      <c r="GL206" s="150"/>
    </row>
    <row r="207" spans="1:194" ht="21" customHeight="1">
      <c r="A207" s="156" t="s">
        <v>423</v>
      </c>
      <c r="B207" s="162">
        <f>SUM(B208:B213)</f>
        <v>0</v>
      </c>
      <c r="GJ207" s="150"/>
      <c r="GK207" s="150"/>
      <c r="GL207" s="150"/>
    </row>
    <row r="208" spans="1:194" ht="21" customHeight="1">
      <c r="A208" s="156" t="s">
        <v>313</v>
      </c>
      <c r="B208" s="162"/>
      <c r="GJ208" s="150"/>
      <c r="GK208" s="150"/>
      <c r="GL208" s="150"/>
    </row>
    <row r="209" spans="1:194" ht="21" customHeight="1">
      <c r="A209" s="156" t="s">
        <v>314</v>
      </c>
      <c r="B209" s="162"/>
      <c r="GJ209" s="150"/>
      <c r="GK209" s="150"/>
      <c r="GL209" s="150"/>
    </row>
    <row r="210" spans="1:194" ht="21" customHeight="1">
      <c r="A210" s="156" t="s">
        <v>315</v>
      </c>
      <c r="B210" s="162"/>
      <c r="GJ210" s="150"/>
      <c r="GK210" s="150"/>
      <c r="GL210" s="150"/>
    </row>
    <row r="211" spans="1:194" ht="21" customHeight="1">
      <c r="A211" s="156" t="s">
        <v>424</v>
      </c>
      <c r="B211" s="162"/>
      <c r="GJ211" s="150"/>
      <c r="GK211" s="150"/>
      <c r="GL211" s="150"/>
    </row>
    <row r="212" spans="1:194" ht="21" customHeight="1">
      <c r="A212" s="156" t="s">
        <v>322</v>
      </c>
      <c r="B212" s="162"/>
      <c r="GJ212" s="150"/>
      <c r="GK212" s="150"/>
      <c r="GL212" s="150"/>
    </row>
    <row r="213" spans="1:194" ht="21" customHeight="1">
      <c r="A213" s="156" t="s">
        <v>425</v>
      </c>
      <c r="B213" s="162"/>
      <c r="GJ213" s="150"/>
      <c r="GK213" s="150"/>
      <c r="GL213" s="150"/>
    </row>
    <row r="214" spans="1:194" ht="21" customHeight="1">
      <c r="A214" s="156" t="s">
        <v>426</v>
      </c>
      <c r="B214" s="162">
        <f>SUM(B215:B228)</f>
        <v>1660</v>
      </c>
      <c r="GJ214" s="150"/>
      <c r="GK214" s="150"/>
      <c r="GL214" s="150"/>
    </row>
    <row r="215" spans="1:194" ht="21" customHeight="1">
      <c r="A215" s="156" t="s">
        <v>313</v>
      </c>
      <c r="B215" s="155">
        <v>1223</v>
      </c>
      <c r="GJ215" s="150"/>
      <c r="GK215" s="150"/>
      <c r="GL215" s="150"/>
    </row>
    <row r="216" spans="1:194" ht="21" customHeight="1">
      <c r="A216" s="156" t="s">
        <v>314</v>
      </c>
      <c r="B216" s="155"/>
      <c r="GJ216" s="150"/>
      <c r="GK216" s="150"/>
      <c r="GL216" s="150"/>
    </row>
    <row r="217" spans="1:194" ht="21" customHeight="1">
      <c r="A217" s="156" t="s">
        <v>315</v>
      </c>
      <c r="B217" s="155"/>
      <c r="GJ217" s="150"/>
      <c r="GK217" s="150"/>
      <c r="GL217" s="150"/>
    </row>
    <row r="218" spans="1:194" ht="21" customHeight="1">
      <c r="A218" s="156" t="s">
        <v>427</v>
      </c>
      <c r="B218" s="155"/>
      <c r="GJ218" s="150"/>
      <c r="GK218" s="150"/>
      <c r="GL218" s="150"/>
    </row>
    <row r="219" spans="1:194" ht="21" customHeight="1">
      <c r="A219" s="156" t="s">
        <v>428</v>
      </c>
      <c r="B219" s="155">
        <v>209</v>
      </c>
      <c r="GJ219" s="150"/>
      <c r="GK219" s="150"/>
      <c r="GL219" s="150"/>
    </row>
    <row r="220" spans="1:194" ht="21" customHeight="1">
      <c r="A220" s="156" t="s">
        <v>353</v>
      </c>
      <c r="B220" s="155"/>
      <c r="GJ220" s="150"/>
      <c r="GK220" s="150"/>
      <c r="GL220" s="150"/>
    </row>
    <row r="221" spans="1:194" ht="21" customHeight="1">
      <c r="A221" s="156" t="s">
        <v>429</v>
      </c>
      <c r="B221" s="155">
        <v>88</v>
      </c>
      <c r="GJ221" s="150"/>
      <c r="GK221" s="150"/>
      <c r="GL221" s="150"/>
    </row>
    <row r="222" spans="1:194" ht="21" customHeight="1">
      <c r="A222" s="156" t="s">
        <v>430</v>
      </c>
      <c r="B222" s="155"/>
      <c r="GJ222" s="150"/>
      <c r="GK222" s="150"/>
      <c r="GL222" s="150"/>
    </row>
    <row r="223" spans="1:194" ht="21" customHeight="1">
      <c r="A223" s="156" t="s">
        <v>431</v>
      </c>
      <c r="B223" s="155"/>
      <c r="GJ223" s="150"/>
      <c r="GK223" s="150"/>
      <c r="GL223" s="150"/>
    </row>
    <row r="224" spans="1:194" ht="21" customHeight="1">
      <c r="A224" s="156" t="s">
        <v>432</v>
      </c>
      <c r="B224" s="155"/>
      <c r="GJ224" s="150"/>
      <c r="GK224" s="150"/>
      <c r="GL224" s="150"/>
    </row>
    <row r="225" spans="1:194" ht="21" customHeight="1">
      <c r="A225" s="156" t="s">
        <v>433</v>
      </c>
      <c r="B225" s="155"/>
      <c r="GJ225" s="150"/>
      <c r="GK225" s="150"/>
      <c r="GL225" s="150"/>
    </row>
    <row r="226" spans="1:194" ht="21" customHeight="1">
      <c r="A226" s="156" t="s">
        <v>434</v>
      </c>
      <c r="B226" s="155">
        <v>20</v>
      </c>
      <c r="GJ226" s="150"/>
      <c r="GK226" s="150"/>
      <c r="GL226" s="150"/>
    </row>
    <row r="227" spans="1:194" ht="21" customHeight="1">
      <c r="A227" s="156" t="s">
        <v>322</v>
      </c>
      <c r="B227" s="155">
        <v>120</v>
      </c>
      <c r="GJ227" s="150"/>
      <c r="GK227" s="150"/>
      <c r="GL227" s="150"/>
    </row>
    <row r="228" spans="1:194" ht="21" customHeight="1">
      <c r="A228" s="156" t="s">
        <v>435</v>
      </c>
      <c r="B228" s="155"/>
      <c r="GJ228" s="150"/>
      <c r="GK228" s="150"/>
      <c r="GL228" s="150"/>
    </row>
    <row r="229" spans="1:194" ht="21" customHeight="1">
      <c r="A229" s="156" t="s">
        <v>436</v>
      </c>
      <c r="B229" s="155">
        <f>SUM(B230:B231)</f>
        <v>200</v>
      </c>
      <c r="GJ229" s="150"/>
      <c r="GK229" s="150"/>
      <c r="GL229" s="150"/>
    </row>
    <row r="230" spans="1:194" ht="21" customHeight="1">
      <c r="A230" s="156" t="s">
        <v>437</v>
      </c>
      <c r="B230" s="155">
        <v>142</v>
      </c>
      <c r="GJ230" s="150"/>
      <c r="GK230" s="150"/>
      <c r="GL230" s="150"/>
    </row>
    <row r="231" spans="1:194" ht="21" customHeight="1">
      <c r="A231" s="156" t="s">
        <v>438</v>
      </c>
      <c r="B231" s="155">
        <v>58</v>
      </c>
      <c r="GJ231" s="150"/>
      <c r="GK231" s="150"/>
      <c r="GL231" s="150"/>
    </row>
    <row r="232" spans="1:194" ht="21" customHeight="1">
      <c r="A232" s="156" t="s">
        <v>439</v>
      </c>
      <c r="B232" s="155">
        <f>SUM(B233:B234)</f>
        <v>0</v>
      </c>
      <c r="GJ232" s="150"/>
      <c r="GK232" s="150"/>
      <c r="GL232" s="150"/>
    </row>
    <row r="233" spans="1:194" ht="21" customHeight="1">
      <c r="A233" s="157" t="s">
        <v>440</v>
      </c>
      <c r="B233" s="155"/>
      <c r="GJ233" s="150"/>
      <c r="GK233" s="150"/>
      <c r="GL233" s="150"/>
    </row>
    <row r="234" spans="1:191" s="150" customFormat="1" ht="21" customHeight="1">
      <c r="A234" s="157" t="s">
        <v>441</v>
      </c>
      <c r="B234" s="155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  <c r="BI234" s="149"/>
      <c r="BJ234" s="149"/>
      <c r="BK234" s="149"/>
      <c r="BL234" s="149"/>
      <c r="BM234" s="149"/>
      <c r="BN234" s="149"/>
      <c r="BO234" s="149"/>
      <c r="BP234" s="149"/>
      <c r="BQ234" s="149"/>
      <c r="BR234" s="149"/>
      <c r="BS234" s="149"/>
      <c r="BT234" s="149"/>
      <c r="BU234" s="149"/>
      <c r="BV234" s="149"/>
      <c r="BW234" s="149"/>
      <c r="BX234" s="149"/>
      <c r="BY234" s="149"/>
      <c r="BZ234" s="149"/>
      <c r="CA234" s="149"/>
      <c r="CB234" s="149"/>
      <c r="CC234" s="149"/>
      <c r="CD234" s="149"/>
      <c r="CE234" s="149"/>
      <c r="CF234" s="149"/>
      <c r="CG234" s="149"/>
      <c r="CH234" s="149"/>
      <c r="CI234" s="149"/>
      <c r="CJ234" s="149"/>
      <c r="CK234" s="149"/>
      <c r="CL234" s="149"/>
      <c r="CM234" s="149"/>
      <c r="CN234" s="149"/>
      <c r="CO234" s="149"/>
      <c r="CP234" s="149"/>
      <c r="CQ234" s="149"/>
      <c r="CR234" s="149"/>
      <c r="CS234" s="149"/>
      <c r="CT234" s="149"/>
      <c r="CU234" s="149"/>
      <c r="CV234" s="149"/>
      <c r="CW234" s="149"/>
      <c r="CX234" s="149"/>
      <c r="CY234" s="149"/>
      <c r="CZ234" s="149"/>
      <c r="DA234" s="149"/>
      <c r="DB234" s="149"/>
      <c r="DC234" s="149"/>
      <c r="DD234" s="149"/>
      <c r="DE234" s="149"/>
      <c r="DF234" s="149"/>
      <c r="DG234" s="149"/>
      <c r="DH234" s="149"/>
      <c r="DI234" s="149"/>
      <c r="DJ234" s="149"/>
      <c r="DK234" s="149"/>
      <c r="DL234" s="149"/>
      <c r="DM234" s="149"/>
      <c r="DN234" s="149"/>
      <c r="DO234" s="149"/>
      <c r="DP234" s="149"/>
      <c r="DQ234" s="149"/>
      <c r="DR234" s="149"/>
      <c r="DS234" s="149"/>
      <c r="DT234" s="149"/>
      <c r="DU234" s="149"/>
      <c r="DV234" s="149"/>
      <c r="DW234" s="149"/>
      <c r="DX234" s="149"/>
      <c r="DY234" s="149"/>
      <c r="DZ234" s="149"/>
      <c r="EA234" s="149"/>
      <c r="EB234" s="149"/>
      <c r="EC234" s="149"/>
      <c r="ED234" s="149"/>
      <c r="EE234" s="149"/>
      <c r="EF234" s="149"/>
      <c r="EG234" s="149"/>
      <c r="EH234" s="149"/>
      <c r="EI234" s="149"/>
      <c r="EJ234" s="149"/>
      <c r="EK234" s="149"/>
      <c r="EL234" s="149"/>
      <c r="EM234" s="149"/>
      <c r="EN234" s="149"/>
      <c r="EO234" s="149"/>
      <c r="EP234" s="149"/>
      <c r="EQ234" s="149"/>
      <c r="ER234" s="149"/>
      <c r="ES234" s="149"/>
      <c r="ET234" s="149"/>
      <c r="EU234" s="149"/>
      <c r="EV234" s="149"/>
      <c r="EW234" s="149"/>
      <c r="EX234" s="149"/>
      <c r="EY234" s="149"/>
      <c r="EZ234" s="149"/>
      <c r="FA234" s="149"/>
      <c r="FB234" s="149"/>
      <c r="FC234" s="149"/>
      <c r="FD234" s="149"/>
      <c r="FE234" s="149"/>
      <c r="FF234" s="149"/>
      <c r="FG234" s="149"/>
      <c r="FH234" s="149"/>
      <c r="FI234" s="149"/>
      <c r="FJ234" s="149"/>
      <c r="FK234" s="149"/>
      <c r="FL234" s="149"/>
      <c r="FM234" s="149"/>
      <c r="FN234" s="149"/>
      <c r="FO234" s="149"/>
      <c r="FP234" s="149"/>
      <c r="FQ234" s="149"/>
      <c r="FR234" s="149"/>
      <c r="FS234" s="149"/>
      <c r="FT234" s="149"/>
      <c r="FU234" s="149"/>
      <c r="FV234" s="149"/>
      <c r="FW234" s="149"/>
      <c r="FX234" s="149"/>
      <c r="FY234" s="149"/>
      <c r="FZ234" s="149"/>
      <c r="GA234" s="149"/>
      <c r="GB234" s="149"/>
      <c r="GC234" s="149"/>
      <c r="GD234" s="149"/>
      <c r="GE234" s="149"/>
      <c r="GF234" s="149"/>
      <c r="GG234" s="149"/>
      <c r="GH234" s="149"/>
      <c r="GI234" s="149"/>
    </row>
    <row r="235" spans="1:194" ht="21" customHeight="1">
      <c r="A235" s="121" t="s">
        <v>442</v>
      </c>
      <c r="B235" s="155">
        <f>B236+B237+B238</f>
        <v>0</v>
      </c>
      <c r="GJ235" s="150"/>
      <c r="GK235" s="150"/>
      <c r="GL235" s="150"/>
    </row>
    <row r="236" spans="1:194" ht="21" customHeight="1">
      <c r="A236" s="156" t="s">
        <v>443</v>
      </c>
      <c r="B236" s="155"/>
      <c r="GJ236" s="150"/>
      <c r="GK236" s="150"/>
      <c r="GL236" s="150"/>
    </row>
    <row r="237" spans="1:194" ht="21" customHeight="1">
      <c r="A237" s="156" t="s">
        <v>444</v>
      </c>
      <c r="B237" s="155"/>
      <c r="GJ237" s="150"/>
      <c r="GK237" s="150"/>
      <c r="GL237" s="150"/>
    </row>
    <row r="238" spans="1:194" ht="21" customHeight="1">
      <c r="A238" s="156" t="s">
        <v>445</v>
      </c>
      <c r="B238" s="155"/>
      <c r="GJ238" s="150"/>
      <c r="GK238" s="150"/>
      <c r="GL238" s="150"/>
    </row>
    <row r="239" spans="1:194" ht="21" customHeight="1">
      <c r="A239" s="121" t="s">
        <v>446</v>
      </c>
      <c r="B239" s="155">
        <f>B240+B250</f>
        <v>80</v>
      </c>
      <c r="GJ239" s="150"/>
      <c r="GK239" s="150"/>
      <c r="GL239" s="150"/>
    </row>
    <row r="240" spans="1:194" ht="21" customHeight="1">
      <c r="A240" s="157" t="s">
        <v>447</v>
      </c>
      <c r="B240" s="155">
        <f>SUM(B241:B249)</f>
        <v>80</v>
      </c>
      <c r="GJ240" s="150"/>
      <c r="GK240" s="150"/>
      <c r="GL240" s="150"/>
    </row>
    <row r="241" spans="1:194" ht="21" customHeight="1">
      <c r="A241" s="157" t="s">
        <v>448</v>
      </c>
      <c r="B241" s="155">
        <v>80</v>
      </c>
      <c r="GJ241" s="150"/>
      <c r="GK241" s="150"/>
      <c r="GL241" s="150"/>
    </row>
    <row r="242" spans="1:194" ht="21" customHeight="1">
      <c r="A242" s="156" t="s">
        <v>449</v>
      </c>
      <c r="B242" s="155"/>
      <c r="GJ242" s="150"/>
      <c r="GK242" s="150"/>
      <c r="GL242" s="150"/>
    </row>
    <row r="243" spans="1:194" ht="21" customHeight="1">
      <c r="A243" s="156" t="s">
        <v>450</v>
      </c>
      <c r="B243" s="155"/>
      <c r="GJ243" s="150"/>
      <c r="GK243" s="150"/>
      <c r="GL243" s="150"/>
    </row>
    <row r="244" spans="1:194" ht="21" customHeight="1">
      <c r="A244" s="156" t="s">
        <v>451</v>
      </c>
      <c r="B244" s="155"/>
      <c r="GJ244" s="150"/>
      <c r="GK244" s="150"/>
      <c r="GL244" s="150"/>
    </row>
    <row r="245" spans="1:194" ht="21" customHeight="1">
      <c r="A245" s="157" t="s">
        <v>452</v>
      </c>
      <c r="B245" s="155"/>
      <c r="GJ245" s="150"/>
      <c r="GK245" s="150"/>
      <c r="GL245" s="150"/>
    </row>
    <row r="246" spans="1:194" ht="21" customHeight="1">
      <c r="A246" s="157" t="s">
        <v>453</v>
      </c>
      <c r="B246" s="155"/>
      <c r="GJ246" s="150"/>
      <c r="GK246" s="150"/>
      <c r="GL246" s="150"/>
    </row>
    <row r="247" spans="1:194" ht="21" customHeight="1">
      <c r="A247" s="157" t="s">
        <v>454</v>
      </c>
      <c r="B247" s="155"/>
      <c r="GJ247" s="150"/>
      <c r="GK247" s="150"/>
      <c r="GL247" s="150"/>
    </row>
    <row r="248" spans="1:194" ht="21" customHeight="1">
      <c r="A248" s="157" t="s">
        <v>455</v>
      </c>
      <c r="B248" s="155"/>
      <c r="GJ248" s="150"/>
      <c r="GK248" s="150"/>
      <c r="GL248" s="150"/>
    </row>
    <row r="249" spans="1:194" ht="21" customHeight="1">
      <c r="A249" s="157" t="s">
        <v>456</v>
      </c>
      <c r="B249" s="155"/>
      <c r="GJ249" s="150"/>
      <c r="GK249" s="150"/>
      <c r="GL249" s="150"/>
    </row>
    <row r="250" spans="1:194" ht="21" customHeight="1">
      <c r="A250" s="157" t="s">
        <v>457</v>
      </c>
      <c r="B250" s="155"/>
      <c r="GJ250" s="150"/>
      <c r="GK250" s="150"/>
      <c r="GL250" s="150"/>
    </row>
    <row r="251" spans="1:194" ht="21" customHeight="1">
      <c r="A251" s="121" t="s">
        <v>458</v>
      </c>
      <c r="B251" s="155">
        <f>B252+B255+B266+B273+B281+B290+B304+B314+B324+B332+B338</f>
        <v>6239</v>
      </c>
      <c r="GJ251" s="150"/>
      <c r="GK251" s="150"/>
      <c r="GL251" s="150"/>
    </row>
    <row r="252" spans="1:194" ht="21" customHeight="1">
      <c r="A252" s="156" t="s">
        <v>459</v>
      </c>
      <c r="B252" s="155">
        <f>SUM(B253:B254)</f>
        <v>0</v>
      </c>
      <c r="GJ252" s="150"/>
      <c r="GK252" s="150"/>
      <c r="GL252" s="150"/>
    </row>
    <row r="253" spans="1:194" ht="21" customHeight="1">
      <c r="A253" s="156" t="s">
        <v>460</v>
      </c>
      <c r="B253" s="155">
        <v>0</v>
      </c>
      <c r="GJ253" s="150"/>
      <c r="GK253" s="150"/>
      <c r="GL253" s="150"/>
    </row>
    <row r="254" spans="1:194" ht="21" customHeight="1">
      <c r="A254" s="157" t="s">
        <v>461</v>
      </c>
      <c r="B254" s="155"/>
      <c r="GJ254" s="150"/>
      <c r="GK254" s="150"/>
      <c r="GL254" s="150"/>
    </row>
    <row r="255" spans="1:194" ht="21" customHeight="1">
      <c r="A255" s="157" t="s">
        <v>462</v>
      </c>
      <c r="B255" s="155">
        <f>SUM(B256:B265)</f>
        <v>5111</v>
      </c>
      <c r="GJ255" s="150"/>
      <c r="GK255" s="150"/>
      <c r="GL255" s="150"/>
    </row>
    <row r="256" spans="1:194" ht="21" customHeight="1">
      <c r="A256" s="157" t="s">
        <v>313</v>
      </c>
      <c r="B256" s="155">
        <v>5051</v>
      </c>
      <c r="GJ256" s="150"/>
      <c r="GK256" s="150"/>
      <c r="GL256" s="150"/>
    </row>
    <row r="257" spans="1:194" ht="21" customHeight="1">
      <c r="A257" s="157" t="s">
        <v>314</v>
      </c>
      <c r="B257" s="155"/>
      <c r="GJ257" s="150"/>
      <c r="GK257" s="150"/>
      <c r="GL257" s="150"/>
    </row>
    <row r="258" spans="1:194" ht="21" customHeight="1">
      <c r="A258" s="157" t="s">
        <v>315</v>
      </c>
      <c r="B258" s="155"/>
      <c r="GJ258" s="150"/>
      <c r="GK258" s="150"/>
      <c r="GL258" s="150"/>
    </row>
    <row r="259" spans="1:194" ht="21" customHeight="1">
      <c r="A259" s="157" t="s">
        <v>353</v>
      </c>
      <c r="B259" s="155"/>
      <c r="GJ259" s="150"/>
      <c r="GK259" s="150"/>
      <c r="GL259" s="150"/>
    </row>
    <row r="260" spans="1:194" ht="21" customHeight="1">
      <c r="A260" s="157" t="s">
        <v>463</v>
      </c>
      <c r="B260" s="155"/>
      <c r="GJ260" s="150"/>
      <c r="GK260" s="150"/>
      <c r="GL260" s="150"/>
    </row>
    <row r="261" spans="1:194" ht="21" customHeight="1">
      <c r="A261" s="157" t="s">
        <v>464</v>
      </c>
      <c r="B261" s="155"/>
      <c r="GJ261" s="150"/>
      <c r="GK261" s="150"/>
      <c r="GL261" s="150"/>
    </row>
    <row r="262" spans="1:194" ht="21" customHeight="1">
      <c r="A262" s="157" t="s">
        <v>465</v>
      </c>
      <c r="B262" s="155"/>
      <c r="GJ262" s="150"/>
      <c r="GK262" s="150"/>
      <c r="GL262" s="150"/>
    </row>
    <row r="263" spans="1:194" ht="21" customHeight="1">
      <c r="A263" s="157" t="s">
        <v>466</v>
      </c>
      <c r="B263" s="155"/>
      <c r="GJ263" s="150"/>
      <c r="GK263" s="150"/>
      <c r="GL263" s="150"/>
    </row>
    <row r="264" spans="1:194" ht="21" customHeight="1">
      <c r="A264" s="157" t="s">
        <v>322</v>
      </c>
      <c r="B264" s="155"/>
      <c r="GJ264" s="150"/>
      <c r="GK264" s="150"/>
      <c r="GL264" s="150"/>
    </row>
    <row r="265" spans="1:194" ht="21" customHeight="1">
      <c r="A265" s="157" t="s">
        <v>467</v>
      </c>
      <c r="B265" s="155">
        <v>60</v>
      </c>
      <c r="GJ265" s="150"/>
      <c r="GK265" s="150"/>
      <c r="GL265" s="150"/>
    </row>
    <row r="266" spans="1:194" ht="21" customHeight="1">
      <c r="A266" s="156" t="s">
        <v>468</v>
      </c>
      <c r="B266" s="155">
        <f>SUM(B267:B272)</f>
        <v>0</v>
      </c>
      <c r="GJ266" s="150"/>
      <c r="GK266" s="150"/>
      <c r="GL266" s="150"/>
    </row>
    <row r="267" spans="1:194" ht="21" customHeight="1">
      <c r="A267" s="156" t="s">
        <v>313</v>
      </c>
      <c r="B267" s="155"/>
      <c r="GJ267" s="150"/>
      <c r="GK267" s="150"/>
      <c r="GL267" s="150"/>
    </row>
    <row r="268" spans="1:194" ht="21" customHeight="1">
      <c r="A268" s="156" t="s">
        <v>314</v>
      </c>
      <c r="B268" s="155"/>
      <c r="GJ268" s="150"/>
      <c r="GK268" s="150"/>
      <c r="GL268" s="150"/>
    </row>
    <row r="269" spans="1:194" ht="21" customHeight="1">
      <c r="A269" s="157" t="s">
        <v>315</v>
      </c>
      <c r="B269" s="155"/>
      <c r="GJ269" s="150"/>
      <c r="GK269" s="150"/>
      <c r="GL269" s="150"/>
    </row>
    <row r="270" spans="1:194" ht="21" customHeight="1">
      <c r="A270" s="157" t="s">
        <v>469</v>
      </c>
      <c r="B270" s="155"/>
      <c r="GJ270" s="150"/>
      <c r="GK270" s="150"/>
      <c r="GL270" s="150"/>
    </row>
    <row r="271" spans="1:194" ht="21" customHeight="1">
      <c r="A271" s="157" t="s">
        <v>322</v>
      </c>
      <c r="B271" s="155"/>
      <c r="GJ271" s="150"/>
      <c r="GK271" s="150"/>
      <c r="GL271" s="150"/>
    </row>
    <row r="272" spans="1:194" ht="21" customHeight="1">
      <c r="A272" s="121" t="s">
        <v>470</v>
      </c>
      <c r="B272" s="155">
        <v>0</v>
      </c>
      <c r="GJ272" s="150"/>
      <c r="GK272" s="150"/>
      <c r="GL272" s="150"/>
    </row>
    <row r="273" spans="1:194" ht="21" customHeight="1">
      <c r="A273" s="158" t="s">
        <v>471</v>
      </c>
      <c r="B273" s="155">
        <f>SUM(B274:B280)</f>
        <v>54</v>
      </c>
      <c r="GJ273" s="150"/>
      <c r="GK273" s="150"/>
      <c r="GL273" s="150"/>
    </row>
    <row r="274" spans="1:194" ht="21" customHeight="1">
      <c r="A274" s="156" t="s">
        <v>313</v>
      </c>
      <c r="B274" s="155">
        <v>54</v>
      </c>
      <c r="GJ274" s="150"/>
      <c r="GK274" s="150"/>
      <c r="GL274" s="150"/>
    </row>
    <row r="275" spans="1:194" ht="21" customHeight="1">
      <c r="A275" s="156" t="s">
        <v>314</v>
      </c>
      <c r="B275" s="155"/>
      <c r="GJ275" s="150"/>
      <c r="GK275" s="150"/>
      <c r="GL275" s="150"/>
    </row>
    <row r="276" spans="1:194" ht="21" customHeight="1">
      <c r="A276" s="157" t="s">
        <v>315</v>
      </c>
      <c r="B276" s="155"/>
      <c r="GJ276" s="150"/>
      <c r="GK276" s="150"/>
      <c r="GL276" s="150"/>
    </row>
    <row r="277" spans="1:194" ht="21" customHeight="1">
      <c r="A277" s="157" t="s">
        <v>472</v>
      </c>
      <c r="B277" s="155"/>
      <c r="GJ277" s="150"/>
      <c r="GK277" s="150"/>
      <c r="GL277" s="150"/>
    </row>
    <row r="278" spans="1:194" ht="21" customHeight="1">
      <c r="A278" s="157" t="s">
        <v>473</v>
      </c>
      <c r="B278" s="155"/>
      <c r="GJ278" s="150"/>
      <c r="GK278" s="150"/>
      <c r="GL278" s="150"/>
    </row>
    <row r="279" spans="1:194" ht="21" customHeight="1">
      <c r="A279" s="157" t="s">
        <v>322</v>
      </c>
      <c r="B279" s="155"/>
      <c r="GJ279" s="150"/>
      <c r="GK279" s="150"/>
      <c r="GL279" s="150"/>
    </row>
    <row r="280" spans="1:194" ht="21" customHeight="1">
      <c r="A280" s="157" t="s">
        <v>474</v>
      </c>
      <c r="B280" s="155"/>
      <c r="GJ280" s="150"/>
      <c r="GK280" s="150"/>
      <c r="GL280" s="150"/>
    </row>
    <row r="281" spans="1:194" ht="21" customHeight="1">
      <c r="A281" s="121" t="s">
        <v>475</v>
      </c>
      <c r="B281" s="155">
        <f>SUM(B282:B289)</f>
        <v>2</v>
      </c>
      <c r="GJ281" s="150"/>
      <c r="GK281" s="150"/>
      <c r="GL281" s="150"/>
    </row>
    <row r="282" spans="1:194" ht="21" customHeight="1">
      <c r="A282" s="156" t="s">
        <v>313</v>
      </c>
      <c r="B282" s="155">
        <v>2</v>
      </c>
      <c r="GJ282" s="150"/>
      <c r="GK282" s="150"/>
      <c r="GL282" s="150"/>
    </row>
    <row r="283" spans="1:194" ht="21" customHeight="1">
      <c r="A283" s="156" t="s">
        <v>314</v>
      </c>
      <c r="B283" s="155"/>
      <c r="GJ283" s="150"/>
      <c r="GK283" s="150"/>
      <c r="GL283" s="150"/>
    </row>
    <row r="284" spans="1:194" ht="21" customHeight="1">
      <c r="A284" s="156" t="s">
        <v>315</v>
      </c>
      <c r="B284" s="155"/>
      <c r="GJ284" s="150"/>
      <c r="GK284" s="150"/>
      <c r="GL284" s="150"/>
    </row>
    <row r="285" spans="1:194" ht="21" customHeight="1">
      <c r="A285" s="157" t="s">
        <v>476</v>
      </c>
      <c r="B285" s="155"/>
      <c r="GJ285" s="150"/>
      <c r="GK285" s="150"/>
      <c r="GL285" s="150"/>
    </row>
    <row r="286" spans="1:194" ht="21" customHeight="1">
      <c r="A286" s="157" t="s">
        <v>477</v>
      </c>
      <c r="B286" s="155"/>
      <c r="GJ286" s="150"/>
      <c r="GK286" s="150"/>
      <c r="GL286" s="150"/>
    </row>
    <row r="287" spans="1:194" ht="21" customHeight="1">
      <c r="A287" s="157" t="s">
        <v>478</v>
      </c>
      <c r="B287" s="155"/>
      <c r="GJ287" s="150"/>
      <c r="GK287" s="150"/>
      <c r="GL287" s="150"/>
    </row>
    <row r="288" spans="1:194" ht="21" customHeight="1">
      <c r="A288" s="156" t="s">
        <v>322</v>
      </c>
      <c r="B288" s="155"/>
      <c r="GJ288" s="150"/>
      <c r="GK288" s="150"/>
      <c r="GL288" s="150"/>
    </row>
    <row r="289" spans="1:194" ht="21" customHeight="1">
      <c r="A289" s="156" t="s">
        <v>479</v>
      </c>
      <c r="B289" s="155"/>
      <c r="GJ289" s="150"/>
      <c r="GK289" s="150"/>
      <c r="GL289" s="150"/>
    </row>
    <row r="290" spans="1:194" ht="21" customHeight="1">
      <c r="A290" s="156" t="s">
        <v>480</v>
      </c>
      <c r="B290" s="155">
        <f>SUM(B291:B303)</f>
        <v>837</v>
      </c>
      <c r="GJ290" s="150"/>
      <c r="GK290" s="150"/>
      <c r="GL290" s="150"/>
    </row>
    <row r="291" spans="1:194" ht="21" customHeight="1">
      <c r="A291" s="157" t="s">
        <v>313</v>
      </c>
      <c r="B291" s="155">
        <v>497</v>
      </c>
      <c r="GJ291" s="150"/>
      <c r="GK291" s="150"/>
      <c r="GL291" s="150"/>
    </row>
    <row r="292" spans="1:194" ht="21" customHeight="1">
      <c r="A292" s="157" t="s">
        <v>314</v>
      </c>
      <c r="B292" s="155"/>
      <c r="GJ292" s="150"/>
      <c r="GK292" s="150"/>
      <c r="GL292" s="150"/>
    </row>
    <row r="293" spans="1:194" ht="21" customHeight="1">
      <c r="A293" s="157" t="s">
        <v>315</v>
      </c>
      <c r="B293" s="155"/>
      <c r="GJ293" s="150"/>
      <c r="GK293" s="150"/>
      <c r="GL293" s="150"/>
    </row>
    <row r="294" spans="1:194" ht="21" customHeight="1">
      <c r="A294" s="121" t="s">
        <v>481</v>
      </c>
      <c r="B294" s="155"/>
      <c r="GJ294" s="150"/>
      <c r="GK294" s="150"/>
      <c r="GL294" s="150"/>
    </row>
    <row r="295" spans="1:194" ht="21" customHeight="1">
      <c r="A295" s="156" t="s">
        <v>482</v>
      </c>
      <c r="B295" s="155">
        <v>60</v>
      </c>
      <c r="GJ295" s="150"/>
      <c r="GK295" s="150"/>
      <c r="GL295" s="150"/>
    </row>
    <row r="296" spans="1:194" ht="21" customHeight="1">
      <c r="A296" s="156" t="s">
        <v>483</v>
      </c>
      <c r="B296" s="155"/>
      <c r="GJ296" s="150"/>
      <c r="GK296" s="150"/>
      <c r="GL296" s="150"/>
    </row>
    <row r="297" spans="1:194" ht="21" customHeight="1">
      <c r="A297" s="158" t="s">
        <v>484</v>
      </c>
      <c r="B297" s="155">
        <v>280</v>
      </c>
      <c r="GJ297" s="150"/>
      <c r="GK297" s="150"/>
      <c r="GL297" s="150"/>
    </row>
    <row r="298" spans="1:194" ht="21" customHeight="1">
      <c r="A298" s="157" t="s">
        <v>485</v>
      </c>
      <c r="B298" s="155"/>
      <c r="GJ298" s="150"/>
      <c r="GK298" s="150"/>
      <c r="GL298" s="150"/>
    </row>
    <row r="299" spans="1:194" ht="21" customHeight="1">
      <c r="A299" s="157" t="s">
        <v>486</v>
      </c>
      <c r="B299" s="155"/>
      <c r="GJ299" s="150"/>
      <c r="GK299" s="150"/>
      <c r="GL299" s="150"/>
    </row>
    <row r="300" spans="1:194" ht="21" customHeight="1">
      <c r="A300" s="157" t="s">
        <v>487</v>
      </c>
      <c r="B300" s="155"/>
      <c r="GJ300" s="150"/>
      <c r="GK300" s="150"/>
      <c r="GL300" s="150"/>
    </row>
    <row r="301" spans="1:194" ht="21" customHeight="1">
      <c r="A301" s="157" t="s">
        <v>353</v>
      </c>
      <c r="B301" s="155"/>
      <c r="GJ301" s="150"/>
      <c r="GK301" s="150"/>
      <c r="GL301" s="150"/>
    </row>
    <row r="302" spans="1:194" ht="21" customHeight="1">
      <c r="A302" s="157" t="s">
        <v>322</v>
      </c>
      <c r="B302" s="155"/>
      <c r="GJ302" s="150"/>
      <c r="GK302" s="150"/>
      <c r="GL302" s="150"/>
    </row>
    <row r="303" spans="1:194" ht="21" customHeight="1">
      <c r="A303" s="156" t="s">
        <v>488</v>
      </c>
      <c r="B303" s="155"/>
      <c r="GJ303" s="150"/>
      <c r="GK303" s="150"/>
      <c r="GL303" s="150"/>
    </row>
    <row r="304" spans="1:194" ht="21" customHeight="1">
      <c r="A304" s="158" t="s">
        <v>489</v>
      </c>
      <c r="B304" s="155">
        <f>SUM(B305:B313)</f>
        <v>235</v>
      </c>
      <c r="GJ304" s="150"/>
      <c r="GK304" s="150"/>
      <c r="GL304" s="150"/>
    </row>
    <row r="305" spans="1:194" ht="21" customHeight="1">
      <c r="A305" s="156" t="s">
        <v>313</v>
      </c>
      <c r="B305" s="155">
        <v>215</v>
      </c>
      <c r="GJ305" s="150"/>
      <c r="GK305" s="150"/>
      <c r="GL305" s="150"/>
    </row>
    <row r="306" spans="1:194" ht="21" customHeight="1">
      <c r="A306" s="157" t="s">
        <v>314</v>
      </c>
      <c r="B306" s="155"/>
      <c r="GJ306" s="150"/>
      <c r="GK306" s="150"/>
      <c r="GL306" s="150"/>
    </row>
    <row r="307" spans="1:194" ht="21" customHeight="1">
      <c r="A307" s="157" t="s">
        <v>315</v>
      </c>
      <c r="B307" s="155"/>
      <c r="GJ307" s="150"/>
      <c r="GK307" s="150"/>
      <c r="GL307" s="150"/>
    </row>
    <row r="308" spans="1:194" ht="21" customHeight="1">
      <c r="A308" s="157" t="s">
        <v>490</v>
      </c>
      <c r="B308" s="155">
        <v>20</v>
      </c>
      <c r="GJ308" s="150"/>
      <c r="GK308" s="150"/>
      <c r="GL308" s="150"/>
    </row>
    <row r="309" spans="1:194" ht="21" customHeight="1">
      <c r="A309" s="121" t="s">
        <v>491</v>
      </c>
      <c r="B309" s="155"/>
      <c r="GJ309" s="150"/>
      <c r="GK309" s="150"/>
      <c r="GL309" s="150"/>
    </row>
    <row r="310" spans="1:194" ht="21" customHeight="1">
      <c r="A310" s="156" t="s">
        <v>492</v>
      </c>
      <c r="B310" s="155"/>
      <c r="GJ310" s="150"/>
      <c r="GK310" s="150"/>
      <c r="GL310" s="150"/>
    </row>
    <row r="311" spans="1:194" ht="21" customHeight="1">
      <c r="A311" s="156" t="s">
        <v>353</v>
      </c>
      <c r="B311" s="155"/>
      <c r="GJ311" s="150"/>
      <c r="GK311" s="150"/>
      <c r="GL311" s="150"/>
    </row>
    <row r="312" spans="1:194" ht="21" customHeight="1">
      <c r="A312" s="156" t="s">
        <v>322</v>
      </c>
      <c r="B312" s="155"/>
      <c r="GJ312" s="150"/>
      <c r="GK312" s="150"/>
      <c r="GL312" s="150"/>
    </row>
    <row r="313" spans="1:194" ht="21" customHeight="1">
      <c r="A313" s="156" t="s">
        <v>493</v>
      </c>
      <c r="B313" s="155"/>
      <c r="GJ313" s="150"/>
      <c r="GK313" s="150"/>
      <c r="GL313" s="150"/>
    </row>
    <row r="314" spans="1:194" ht="21" customHeight="1">
      <c r="A314" s="157" t="s">
        <v>494</v>
      </c>
      <c r="B314" s="155">
        <f>SUM(B315:B323)</f>
        <v>0</v>
      </c>
      <c r="GJ314" s="150"/>
      <c r="GK314" s="150"/>
      <c r="GL314" s="150"/>
    </row>
    <row r="315" spans="1:194" ht="21" customHeight="1">
      <c r="A315" s="157" t="s">
        <v>313</v>
      </c>
      <c r="B315" s="155"/>
      <c r="GJ315" s="150"/>
      <c r="GK315" s="150"/>
      <c r="GL315" s="150"/>
    </row>
    <row r="316" spans="1:194" ht="21" customHeight="1">
      <c r="A316" s="157" t="s">
        <v>314</v>
      </c>
      <c r="B316" s="155"/>
      <c r="GJ316" s="150"/>
      <c r="GK316" s="150"/>
      <c r="GL316" s="150"/>
    </row>
    <row r="317" spans="1:194" ht="21" customHeight="1">
      <c r="A317" s="156" t="s">
        <v>315</v>
      </c>
      <c r="B317" s="155"/>
      <c r="GJ317" s="150"/>
      <c r="GK317" s="150"/>
      <c r="GL317" s="150"/>
    </row>
    <row r="318" spans="1:194" ht="21" customHeight="1">
      <c r="A318" s="156" t="s">
        <v>495</v>
      </c>
      <c r="B318" s="155"/>
      <c r="GJ318" s="150"/>
      <c r="GK318" s="150"/>
      <c r="GL318" s="150"/>
    </row>
    <row r="319" spans="1:194" ht="21" customHeight="1">
      <c r="A319" s="156" t="s">
        <v>496</v>
      </c>
      <c r="B319" s="155"/>
      <c r="GJ319" s="150"/>
      <c r="GK319" s="150"/>
      <c r="GL319" s="150"/>
    </row>
    <row r="320" spans="1:194" ht="21" customHeight="1">
      <c r="A320" s="157" t="s">
        <v>497</v>
      </c>
      <c r="B320" s="155"/>
      <c r="GJ320" s="150"/>
      <c r="GK320" s="150"/>
      <c r="GL320" s="150"/>
    </row>
    <row r="321" spans="1:194" ht="21" customHeight="1">
      <c r="A321" s="157" t="s">
        <v>353</v>
      </c>
      <c r="B321" s="155"/>
      <c r="GJ321" s="150"/>
      <c r="GK321" s="150"/>
      <c r="GL321" s="150"/>
    </row>
    <row r="322" spans="1:194" ht="21" customHeight="1">
      <c r="A322" s="157" t="s">
        <v>322</v>
      </c>
      <c r="B322" s="155"/>
      <c r="GJ322" s="150"/>
      <c r="GK322" s="150"/>
      <c r="GL322" s="150"/>
    </row>
    <row r="323" spans="1:194" ht="21" customHeight="1">
      <c r="A323" s="157" t="s">
        <v>498</v>
      </c>
      <c r="B323" s="155"/>
      <c r="GJ323" s="150"/>
      <c r="GK323" s="150"/>
      <c r="GL323" s="150"/>
    </row>
    <row r="324" spans="1:2" ht="21" customHeight="1">
      <c r="A324" s="121" t="s">
        <v>499</v>
      </c>
      <c r="B324" s="155">
        <f>SUM(B325:B331)</f>
        <v>0</v>
      </c>
    </row>
    <row r="325" spans="1:2" ht="21" customHeight="1">
      <c r="A325" s="156" t="s">
        <v>313</v>
      </c>
      <c r="B325" s="155"/>
    </row>
    <row r="326" spans="1:2" ht="21" customHeight="1">
      <c r="A326" s="156" t="s">
        <v>314</v>
      </c>
      <c r="B326" s="155"/>
    </row>
    <row r="327" spans="1:2" ht="21" customHeight="1">
      <c r="A327" s="158" t="s">
        <v>315</v>
      </c>
      <c r="B327" s="155"/>
    </row>
    <row r="328" spans="1:2" ht="21" customHeight="1">
      <c r="A328" s="159" t="s">
        <v>500</v>
      </c>
      <c r="B328" s="155"/>
    </row>
    <row r="329" spans="1:2" ht="21" customHeight="1">
      <c r="A329" s="157" t="s">
        <v>501</v>
      </c>
      <c r="B329" s="155"/>
    </row>
    <row r="330" spans="1:2" ht="21" customHeight="1">
      <c r="A330" s="157" t="s">
        <v>322</v>
      </c>
      <c r="B330" s="155"/>
    </row>
    <row r="331" spans="1:2" ht="21" customHeight="1">
      <c r="A331" s="156" t="s">
        <v>502</v>
      </c>
      <c r="B331" s="155"/>
    </row>
    <row r="332" spans="1:2" ht="21" customHeight="1">
      <c r="A332" s="156" t="s">
        <v>503</v>
      </c>
      <c r="B332" s="155">
        <f>SUM(B333:B337)</f>
        <v>0</v>
      </c>
    </row>
    <row r="333" spans="1:2" ht="21" customHeight="1">
      <c r="A333" s="156" t="s">
        <v>313</v>
      </c>
      <c r="B333" s="155"/>
    </row>
    <row r="334" spans="1:2" ht="21" customHeight="1">
      <c r="A334" s="157" t="s">
        <v>314</v>
      </c>
      <c r="B334" s="155"/>
    </row>
    <row r="335" spans="1:2" ht="21" customHeight="1">
      <c r="A335" s="156" t="s">
        <v>353</v>
      </c>
      <c r="B335" s="155"/>
    </row>
    <row r="336" spans="1:2" ht="21" customHeight="1">
      <c r="A336" s="157" t="s">
        <v>504</v>
      </c>
      <c r="B336" s="155"/>
    </row>
    <row r="337" spans="1:2" ht="21" customHeight="1">
      <c r="A337" s="156" t="s">
        <v>505</v>
      </c>
      <c r="B337" s="155"/>
    </row>
    <row r="338" spans="1:2" ht="21" customHeight="1">
      <c r="A338" s="156" t="s">
        <v>506</v>
      </c>
      <c r="B338" s="155">
        <f>SUM(B339:B340)</f>
        <v>0</v>
      </c>
    </row>
    <row r="339" spans="1:2" ht="21" customHeight="1">
      <c r="A339" s="156" t="s">
        <v>507</v>
      </c>
      <c r="B339" s="155"/>
    </row>
    <row r="340" spans="1:2" ht="21" customHeight="1">
      <c r="A340" s="156" t="s">
        <v>508</v>
      </c>
      <c r="B340" s="155"/>
    </row>
    <row r="341" spans="1:2" ht="21" customHeight="1">
      <c r="A341" s="121" t="s">
        <v>509</v>
      </c>
      <c r="B341" s="155">
        <f>B342+B347+B354+B360+B366+B370+B374+B378+B384+B391</f>
        <v>34916</v>
      </c>
    </row>
    <row r="342" spans="1:2" ht="21" customHeight="1">
      <c r="A342" s="157" t="s">
        <v>510</v>
      </c>
      <c r="B342" s="155">
        <f>SUM(B343:B346)</f>
        <v>5561</v>
      </c>
    </row>
    <row r="343" spans="1:2" ht="21" customHeight="1">
      <c r="A343" s="156" t="s">
        <v>313</v>
      </c>
      <c r="B343" s="155">
        <v>3949</v>
      </c>
    </row>
    <row r="344" spans="1:2" ht="21" customHeight="1">
      <c r="A344" s="156" t="s">
        <v>314</v>
      </c>
      <c r="B344" s="155"/>
    </row>
    <row r="345" spans="1:2" ht="21" customHeight="1">
      <c r="A345" s="156" t="s">
        <v>315</v>
      </c>
      <c r="B345" s="155"/>
    </row>
    <row r="346" spans="1:2" ht="21" customHeight="1">
      <c r="A346" s="159" t="s">
        <v>511</v>
      </c>
      <c r="B346" s="155">
        <v>1612</v>
      </c>
    </row>
    <row r="347" spans="1:2" ht="21" customHeight="1">
      <c r="A347" s="156" t="s">
        <v>512</v>
      </c>
      <c r="B347" s="155">
        <f>SUM(B348:B353)</f>
        <v>25697</v>
      </c>
    </row>
    <row r="348" spans="1:2" ht="21" customHeight="1">
      <c r="A348" s="156" t="s">
        <v>513</v>
      </c>
      <c r="B348" s="155">
        <v>1911</v>
      </c>
    </row>
    <row r="349" spans="1:2" ht="21" customHeight="1">
      <c r="A349" s="156" t="s">
        <v>514</v>
      </c>
      <c r="B349" s="155">
        <v>12582</v>
      </c>
    </row>
    <row r="350" spans="1:2" ht="21" customHeight="1">
      <c r="A350" s="157" t="s">
        <v>515</v>
      </c>
      <c r="B350" s="155">
        <v>7962</v>
      </c>
    </row>
    <row r="351" spans="1:2" ht="21" customHeight="1">
      <c r="A351" s="157" t="s">
        <v>516</v>
      </c>
      <c r="B351" s="155">
        <v>2627</v>
      </c>
    </row>
    <row r="352" spans="1:2" ht="21" customHeight="1">
      <c r="A352" s="157" t="s">
        <v>517</v>
      </c>
      <c r="B352" s="155"/>
    </row>
    <row r="353" spans="1:2" ht="21" customHeight="1">
      <c r="A353" s="156" t="s">
        <v>518</v>
      </c>
      <c r="B353" s="155">
        <v>615</v>
      </c>
    </row>
    <row r="354" spans="1:2" ht="21" customHeight="1">
      <c r="A354" s="156" t="s">
        <v>519</v>
      </c>
      <c r="B354" s="155">
        <f>SUM(B355:B359)</f>
        <v>1938</v>
      </c>
    </row>
    <row r="355" spans="1:2" ht="21" customHeight="1">
      <c r="A355" s="156" t="s">
        <v>520</v>
      </c>
      <c r="B355" s="155">
        <v>628</v>
      </c>
    </row>
    <row r="356" spans="1:2" ht="21" customHeight="1">
      <c r="A356" s="156" t="s">
        <v>521</v>
      </c>
      <c r="B356" s="155">
        <v>1310</v>
      </c>
    </row>
    <row r="357" spans="1:2" ht="21" customHeight="1">
      <c r="A357" s="156" t="s">
        <v>522</v>
      </c>
      <c r="B357" s="155"/>
    </row>
    <row r="358" spans="1:2" ht="21" customHeight="1">
      <c r="A358" s="157" t="s">
        <v>523</v>
      </c>
      <c r="B358" s="155"/>
    </row>
    <row r="359" spans="1:2" ht="21" customHeight="1">
      <c r="A359" s="157" t="s">
        <v>524</v>
      </c>
      <c r="B359" s="155"/>
    </row>
    <row r="360" spans="1:2" ht="21" customHeight="1">
      <c r="A360" s="121" t="s">
        <v>525</v>
      </c>
      <c r="B360" s="155">
        <f>SUM(B361:B365)</f>
        <v>0</v>
      </c>
    </row>
    <row r="361" spans="1:2" ht="21" customHeight="1">
      <c r="A361" s="156" t="s">
        <v>526</v>
      </c>
      <c r="B361" s="155"/>
    </row>
    <row r="362" spans="1:2" ht="21" customHeight="1">
      <c r="A362" s="156" t="s">
        <v>527</v>
      </c>
      <c r="B362" s="155"/>
    </row>
    <row r="363" spans="1:2" ht="21" customHeight="1">
      <c r="A363" s="156" t="s">
        <v>528</v>
      </c>
      <c r="B363" s="155"/>
    </row>
    <row r="364" spans="1:2" ht="21" customHeight="1">
      <c r="A364" s="157" t="s">
        <v>529</v>
      </c>
      <c r="B364" s="155"/>
    </row>
    <row r="365" spans="1:2" ht="21" customHeight="1">
      <c r="A365" s="157" t="s">
        <v>530</v>
      </c>
      <c r="B365" s="155"/>
    </row>
    <row r="366" spans="1:2" ht="21" customHeight="1">
      <c r="A366" s="157" t="s">
        <v>531</v>
      </c>
      <c r="B366" s="155">
        <f>SUM(B367:B369)</f>
        <v>222</v>
      </c>
    </row>
    <row r="367" spans="1:2" ht="21" customHeight="1">
      <c r="A367" s="156" t="s">
        <v>532</v>
      </c>
      <c r="B367" s="155">
        <v>222</v>
      </c>
    </row>
    <row r="368" spans="1:2" ht="21" customHeight="1">
      <c r="A368" s="156" t="s">
        <v>533</v>
      </c>
      <c r="B368" s="155"/>
    </row>
    <row r="369" spans="1:2" ht="21" customHeight="1">
      <c r="A369" s="156" t="s">
        <v>534</v>
      </c>
      <c r="B369" s="155"/>
    </row>
    <row r="370" spans="1:2" ht="21" customHeight="1">
      <c r="A370" s="157" t="s">
        <v>535</v>
      </c>
      <c r="B370" s="155">
        <f>SUM(B371:B373)</f>
        <v>0</v>
      </c>
    </row>
    <row r="371" spans="1:2" ht="21" customHeight="1">
      <c r="A371" s="157" t="s">
        <v>536</v>
      </c>
      <c r="B371" s="155"/>
    </row>
    <row r="372" spans="1:2" ht="21" customHeight="1">
      <c r="A372" s="157" t="s">
        <v>537</v>
      </c>
      <c r="B372" s="155"/>
    </row>
    <row r="373" spans="1:2" ht="21" customHeight="1">
      <c r="A373" s="121" t="s">
        <v>538</v>
      </c>
      <c r="B373" s="155"/>
    </row>
    <row r="374" spans="1:2" ht="21" customHeight="1">
      <c r="A374" s="156" t="s">
        <v>539</v>
      </c>
      <c r="B374" s="155">
        <f>SUM(B375:B377)</f>
        <v>0</v>
      </c>
    </row>
    <row r="375" spans="1:2" ht="21" customHeight="1">
      <c r="A375" s="156" t="s">
        <v>540</v>
      </c>
      <c r="B375" s="155"/>
    </row>
    <row r="376" spans="1:2" ht="21" customHeight="1">
      <c r="A376" s="156" t="s">
        <v>541</v>
      </c>
      <c r="B376" s="155"/>
    </row>
    <row r="377" spans="1:2" ht="21" customHeight="1">
      <c r="A377" s="157" t="s">
        <v>542</v>
      </c>
      <c r="B377" s="155"/>
    </row>
    <row r="378" spans="1:2" ht="21" customHeight="1">
      <c r="A378" s="157" t="s">
        <v>543</v>
      </c>
      <c r="B378" s="155">
        <f>SUM(B379:B383)</f>
        <v>1498</v>
      </c>
    </row>
    <row r="379" spans="1:2" ht="21" customHeight="1">
      <c r="A379" s="157" t="s">
        <v>544</v>
      </c>
      <c r="B379" s="155">
        <v>1130</v>
      </c>
    </row>
    <row r="380" spans="1:2" ht="21" customHeight="1">
      <c r="A380" s="156" t="s">
        <v>545</v>
      </c>
      <c r="B380" s="155">
        <v>368</v>
      </c>
    </row>
    <row r="381" spans="1:2" ht="21" customHeight="1">
      <c r="A381" s="156" t="s">
        <v>546</v>
      </c>
      <c r="B381" s="155"/>
    </row>
    <row r="382" spans="1:2" ht="21" customHeight="1">
      <c r="A382" s="156" t="s">
        <v>547</v>
      </c>
      <c r="B382" s="155"/>
    </row>
    <row r="383" spans="1:2" ht="21" customHeight="1">
      <c r="A383" s="156" t="s">
        <v>548</v>
      </c>
      <c r="B383" s="155"/>
    </row>
    <row r="384" spans="1:2" ht="21" customHeight="1">
      <c r="A384" s="156" t="s">
        <v>549</v>
      </c>
      <c r="B384" s="155">
        <f>SUM(B385:B390)</f>
        <v>0</v>
      </c>
    </row>
    <row r="385" spans="1:2" ht="21" customHeight="1">
      <c r="A385" s="157" t="s">
        <v>550</v>
      </c>
      <c r="B385" s="155"/>
    </row>
    <row r="386" spans="1:2" ht="21" customHeight="1">
      <c r="A386" s="157" t="s">
        <v>551</v>
      </c>
      <c r="B386" s="155"/>
    </row>
    <row r="387" spans="1:2" ht="21" customHeight="1">
      <c r="A387" s="157" t="s">
        <v>552</v>
      </c>
      <c r="B387" s="155"/>
    </row>
    <row r="388" spans="1:2" ht="21" customHeight="1">
      <c r="A388" s="121" t="s">
        <v>553</v>
      </c>
      <c r="B388" s="155"/>
    </row>
    <row r="389" spans="1:2" ht="21" customHeight="1">
      <c r="A389" s="156" t="s">
        <v>554</v>
      </c>
      <c r="B389" s="155"/>
    </row>
    <row r="390" spans="1:2" ht="21" customHeight="1">
      <c r="A390" s="156" t="s">
        <v>555</v>
      </c>
      <c r="B390" s="155"/>
    </row>
    <row r="391" spans="1:2" ht="21" customHeight="1">
      <c r="A391" s="156" t="s">
        <v>556</v>
      </c>
      <c r="B391" s="155"/>
    </row>
    <row r="392" spans="1:2" ht="21" customHeight="1">
      <c r="A392" s="121" t="s">
        <v>557</v>
      </c>
      <c r="B392" s="155">
        <f>B393+B398+B407+B413+B418+B423+B428+B435+B439+B443</f>
        <v>404</v>
      </c>
    </row>
    <row r="393" spans="1:2" ht="21" customHeight="1">
      <c r="A393" s="157" t="s">
        <v>558</v>
      </c>
      <c r="B393" s="155">
        <f>SUM(B394:B397)</f>
        <v>63</v>
      </c>
    </row>
    <row r="394" spans="1:2" ht="21" customHeight="1">
      <c r="A394" s="156" t="s">
        <v>313</v>
      </c>
      <c r="B394" s="155">
        <v>63</v>
      </c>
    </row>
    <row r="395" spans="1:2" ht="21" customHeight="1">
      <c r="A395" s="156" t="s">
        <v>314</v>
      </c>
      <c r="B395" s="155"/>
    </row>
    <row r="396" spans="1:2" ht="21" customHeight="1">
      <c r="A396" s="156" t="s">
        <v>315</v>
      </c>
      <c r="B396" s="155"/>
    </row>
    <row r="397" spans="1:2" ht="21" customHeight="1">
      <c r="A397" s="157" t="s">
        <v>559</v>
      </c>
      <c r="B397" s="155"/>
    </row>
    <row r="398" spans="1:2" ht="21" customHeight="1">
      <c r="A398" s="156" t="s">
        <v>560</v>
      </c>
      <c r="B398" s="155">
        <f>SUM(B399:B406)</f>
        <v>0</v>
      </c>
    </row>
    <row r="399" spans="1:2" ht="21" customHeight="1">
      <c r="A399" s="156" t="s">
        <v>561</v>
      </c>
      <c r="B399" s="155"/>
    </row>
    <row r="400" spans="1:2" ht="21" customHeight="1">
      <c r="A400" s="121" t="s">
        <v>562</v>
      </c>
      <c r="B400" s="155"/>
    </row>
    <row r="401" spans="1:2" ht="21" customHeight="1">
      <c r="A401" s="156" t="s">
        <v>563</v>
      </c>
      <c r="B401" s="155"/>
    </row>
    <row r="402" spans="1:2" ht="21" customHeight="1">
      <c r="A402" s="156" t="s">
        <v>564</v>
      </c>
      <c r="B402" s="155"/>
    </row>
    <row r="403" spans="1:2" ht="21" customHeight="1">
      <c r="A403" s="156" t="s">
        <v>565</v>
      </c>
      <c r="B403" s="155"/>
    </row>
    <row r="404" spans="1:2" ht="21" customHeight="1">
      <c r="A404" s="157" t="s">
        <v>566</v>
      </c>
      <c r="B404" s="155"/>
    </row>
    <row r="405" spans="1:2" ht="21" customHeight="1">
      <c r="A405" s="157" t="s">
        <v>567</v>
      </c>
      <c r="B405" s="155"/>
    </row>
    <row r="406" spans="1:2" ht="21" customHeight="1">
      <c r="A406" s="157" t="s">
        <v>568</v>
      </c>
      <c r="B406" s="155"/>
    </row>
    <row r="407" spans="1:2" ht="21" customHeight="1">
      <c r="A407" s="157" t="s">
        <v>569</v>
      </c>
      <c r="B407" s="155">
        <f>SUM(B408:B412)</f>
        <v>0</v>
      </c>
    </row>
    <row r="408" spans="1:2" ht="21" customHeight="1">
      <c r="A408" s="156" t="s">
        <v>561</v>
      </c>
      <c r="B408" s="155"/>
    </row>
    <row r="409" spans="1:2" ht="21" customHeight="1">
      <c r="A409" s="156" t="s">
        <v>570</v>
      </c>
      <c r="B409" s="155"/>
    </row>
    <row r="410" spans="1:2" ht="21" customHeight="1">
      <c r="A410" s="156" t="s">
        <v>571</v>
      </c>
      <c r="B410" s="155"/>
    </row>
    <row r="411" spans="1:2" ht="21" customHeight="1">
      <c r="A411" s="157" t="s">
        <v>572</v>
      </c>
      <c r="B411" s="155"/>
    </row>
    <row r="412" spans="1:2" ht="21" customHeight="1">
      <c r="A412" s="157" t="s">
        <v>573</v>
      </c>
      <c r="B412" s="155"/>
    </row>
    <row r="413" spans="1:2" ht="21" customHeight="1">
      <c r="A413" s="157" t="s">
        <v>574</v>
      </c>
      <c r="B413" s="155">
        <f>SUM(B414:B417)</f>
        <v>20</v>
      </c>
    </row>
    <row r="414" spans="1:2" ht="21" customHeight="1">
      <c r="A414" s="121" t="s">
        <v>561</v>
      </c>
      <c r="B414" s="155"/>
    </row>
    <row r="415" spans="1:2" ht="21" customHeight="1">
      <c r="A415" s="156" t="s">
        <v>575</v>
      </c>
      <c r="B415" s="155"/>
    </row>
    <row r="416" spans="1:2" ht="21" customHeight="1">
      <c r="A416" s="156" t="s">
        <v>576</v>
      </c>
      <c r="B416" s="155"/>
    </row>
    <row r="417" spans="1:2" ht="21" customHeight="1">
      <c r="A417" s="157" t="s">
        <v>577</v>
      </c>
      <c r="B417" s="155">
        <v>20</v>
      </c>
    </row>
    <row r="418" spans="1:2" ht="21" customHeight="1">
      <c r="A418" s="157" t="s">
        <v>578</v>
      </c>
      <c r="B418" s="155">
        <f>SUM(B419:B422)</f>
        <v>20</v>
      </c>
    </row>
    <row r="419" spans="1:2" ht="21" customHeight="1">
      <c r="A419" s="157" t="s">
        <v>561</v>
      </c>
      <c r="B419" s="155"/>
    </row>
    <row r="420" spans="1:2" ht="21" customHeight="1">
      <c r="A420" s="156" t="s">
        <v>579</v>
      </c>
      <c r="B420" s="155"/>
    </row>
    <row r="421" spans="1:2" ht="21" customHeight="1">
      <c r="A421" s="156" t="s">
        <v>580</v>
      </c>
      <c r="B421" s="155"/>
    </row>
    <row r="422" spans="1:2" ht="21" customHeight="1">
      <c r="A422" s="156" t="s">
        <v>581</v>
      </c>
      <c r="B422" s="155">
        <v>20</v>
      </c>
    </row>
    <row r="423" spans="1:2" ht="21" customHeight="1">
      <c r="A423" s="157" t="s">
        <v>582</v>
      </c>
      <c r="B423" s="155">
        <f>SUM(B424:B427)</f>
        <v>0</v>
      </c>
    </row>
    <row r="424" spans="1:2" ht="21" customHeight="1">
      <c r="A424" s="157" t="s">
        <v>583</v>
      </c>
      <c r="B424" s="155"/>
    </row>
    <row r="425" spans="1:2" ht="21" customHeight="1">
      <c r="A425" s="157" t="s">
        <v>584</v>
      </c>
      <c r="B425" s="155"/>
    </row>
    <row r="426" spans="1:2" ht="21" customHeight="1">
      <c r="A426" s="157" t="s">
        <v>585</v>
      </c>
      <c r="B426" s="155"/>
    </row>
    <row r="427" spans="1:2" ht="21" customHeight="1">
      <c r="A427" s="157" t="s">
        <v>586</v>
      </c>
      <c r="B427" s="155"/>
    </row>
    <row r="428" spans="1:2" ht="21" customHeight="1">
      <c r="A428" s="156" t="s">
        <v>587</v>
      </c>
      <c r="B428" s="155">
        <f>SUM(B429:B434)</f>
        <v>281</v>
      </c>
    </row>
    <row r="429" spans="1:2" ht="21" customHeight="1">
      <c r="A429" s="156" t="s">
        <v>561</v>
      </c>
      <c r="B429" s="155"/>
    </row>
    <row r="430" spans="1:2" ht="21" customHeight="1">
      <c r="A430" s="157" t="s">
        <v>588</v>
      </c>
      <c r="B430" s="155">
        <v>281</v>
      </c>
    </row>
    <row r="431" spans="1:2" ht="21" customHeight="1">
      <c r="A431" s="157" t="s">
        <v>589</v>
      </c>
      <c r="B431" s="155"/>
    </row>
    <row r="432" spans="1:2" ht="21" customHeight="1">
      <c r="A432" s="157" t="s">
        <v>590</v>
      </c>
      <c r="B432" s="155"/>
    </row>
    <row r="433" spans="1:2" ht="21" customHeight="1">
      <c r="A433" s="156" t="s">
        <v>591</v>
      </c>
      <c r="B433" s="155"/>
    </row>
    <row r="434" spans="1:2" ht="21" customHeight="1">
      <c r="A434" s="156" t="s">
        <v>592</v>
      </c>
      <c r="B434" s="155"/>
    </row>
    <row r="435" spans="1:2" ht="21" customHeight="1">
      <c r="A435" s="156" t="s">
        <v>593</v>
      </c>
      <c r="B435" s="155">
        <f>SUM(B436:B438)</f>
        <v>20</v>
      </c>
    </row>
    <row r="436" spans="1:2" ht="21" customHeight="1">
      <c r="A436" s="157" t="s">
        <v>594</v>
      </c>
      <c r="B436" s="155"/>
    </row>
    <row r="437" spans="1:2" ht="21" customHeight="1">
      <c r="A437" s="157" t="s">
        <v>595</v>
      </c>
      <c r="B437" s="155"/>
    </row>
    <row r="438" spans="1:2" ht="21" customHeight="1">
      <c r="A438" s="157" t="s">
        <v>596</v>
      </c>
      <c r="B438" s="155">
        <v>20</v>
      </c>
    </row>
    <row r="439" spans="1:2" ht="21" customHeight="1">
      <c r="A439" s="121" t="s">
        <v>597</v>
      </c>
      <c r="B439" s="155">
        <f>SUM(B440:B442)</f>
        <v>0</v>
      </c>
    </row>
    <row r="440" spans="1:2" ht="21" customHeight="1">
      <c r="A440" s="157" t="s">
        <v>598</v>
      </c>
      <c r="B440" s="155"/>
    </row>
    <row r="441" spans="1:2" ht="21" customHeight="1">
      <c r="A441" s="157" t="s">
        <v>599</v>
      </c>
      <c r="B441" s="155"/>
    </row>
    <row r="442" spans="1:2" ht="21" customHeight="1">
      <c r="A442" s="157" t="s">
        <v>600</v>
      </c>
      <c r="B442" s="155"/>
    </row>
    <row r="443" spans="1:2" ht="21" customHeight="1">
      <c r="A443" s="156" t="s">
        <v>601</v>
      </c>
      <c r="B443" s="155">
        <f>SUM(B444:B447)</f>
        <v>0</v>
      </c>
    </row>
    <row r="444" spans="1:2" ht="21" customHeight="1">
      <c r="A444" s="156" t="s">
        <v>602</v>
      </c>
      <c r="B444" s="155"/>
    </row>
    <row r="445" spans="1:2" ht="21" customHeight="1">
      <c r="A445" s="157" t="s">
        <v>603</v>
      </c>
      <c r="B445" s="155"/>
    </row>
    <row r="446" spans="1:2" ht="21" customHeight="1">
      <c r="A446" s="157" t="s">
        <v>604</v>
      </c>
      <c r="B446" s="155"/>
    </row>
    <row r="447" spans="1:2" ht="21" customHeight="1">
      <c r="A447" s="157" t="s">
        <v>605</v>
      </c>
      <c r="B447" s="155"/>
    </row>
    <row r="448" spans="1:2" ht="21" customHeight="1">
      <c r="A448" s="121" t="s">
        <v>606</v>
      </c>
      <c r="B448" s="155">
        <f>B449+B465+B473+B484+B493+B501</f>
        <v>3641</v>
      </c>
    </row>
    <row r="449" spans="1:2" ht="21" customHeight="1">
      <c r="A449" s="121" t="s">
        <v>607</v>
      </c>
      <c r="B449" s="155">
        <f>SUM(B450:B464)</f>
        <v>1704</v>
      </c>
    </row>
    <row r="450" spans="1:2" ht="21" customHeight="1">
      <c r="A450" s="121" t="s">
        <v>313</v>
      </c>
      <c r="B450" s="155">
        <v>471</v>
      </c>
    </row>
    <row r="451" spans="1:2" ht="21" customHeight="1">
      <c r="A451" s="121" t="s">
        <v>314</v>
      </c>
      <c r="B451" s="155"/>
    </row>
    <row r="452" spans="1:2" ht="21" customHeight="1">
      <c r="A452" s="121" t="s">
        <v>315</v>
      </c>
      <c r="B452" s="155"/>
    </row>
    <row r="453" spans="1:2" ht="21" customHeight="1">
      <c r="A453" s="121" t="s">
        <v>608</v>
      </c>
      <c r="B453" s="155">
        <v>240</v>
      </c>
    </row>
    <row r="454" spans="1:2" ht="21" customHeight="1">
      <c r="A454" s="121" t="s">
        <v>609</v>
      </c>
      <c r="B454" s="155"/>
    </row>
    <row r="455" spans="1:2" ht="21" customHeight="1">
      <c r="A455" s="121" t="s">
        <v>610</v>
      </c>
      <c r="B455" s="155"/>
    </row>
    <row r="456" spans="1:2" ht="21" customHeight="1">
      <c r="A456" s="121" t="s">
        <v>611</v>
      </c>
      <c r="B456" s="155">
        <v>551</v>
      </c>
    </row>
    <row r="457" spans="1:2" ht="21" customHeight="1">
      <c r="A457" s="121" t="s">
        <v>612</v>
      </c>
      <c r="B457" s="155"/>
    </row>
    <row r="458" spans="1:2" ht="21" customHeight="1">
      <c r="A458" s="121" t="s">
        <v>613</v>
      </c>
      <c r="B458" s="155">
        <v>306</v>
      </c>
    </row>
    <row r="459" spans="1:2" ht="21" customHeight="1">
      <c r="A459" s="121" t="s">
        <v>614</v>
      </c>
      <c r="B459" s="155"/>
    </row>
    <row r="460" spans="1:2" ht="21" customHeight="1">
      <c r="A460" s="121" t="s">
        <v>615</v>
      </c>
      <c r="B460" s="155"/>
    </row>
    <row r="461" spans="1:2" ht="21" customHeight="1">
      <c r="A461" s="121" t="s">
        <v>616</v>
      </c>
      <c r="B461" s="155"/>
    </row>
    <row r="462" spans="1:2" ht="21" customHeight="1">
      <c r="A462" s="121" t="s">
        <v>617</v>
      </c>
      <c r="B462" s="155"/>
    </row>
    <row r="463" spans="1:2" ht="21" customHeight="1">
      <c r="A463" s="121" t="s">
        <v>618</v>
      </c>
      <c r="B463" s="155">
        <v>136</v>
      </c>
    </row>
    <row r="464" spans="1:2" ht="21" customHeight="1">
      <c r="A464" s="121" t="s">
        <v>619</v>
      </c>
      <c r="B464" s="155"/>
    </row>
    <row r="465" spans="1:2" ht="21" customHeight="1">
      <c r="A465" s="121" t="s">
        <v>620</v>
      </c>
      <c r="B465" s="155">
        <f>SUM(B466:B472)</f>
        <v>1248</v>
      </c>
    </row>
    <row r="466" spans="1:2" ht="21" customHeight="1">
      <c r="A466" s="121" t="s">
        <v>313</v>
      </c>
      <c r="B466" s="155"/>
    </row>
    <row r="467" spans="1:2" ht="21" customHeight="1">
      <c r="A467" s="121" t="s">
        <v>314</v>
      </c>
      <c r="B467" s="155"/>
    </row>
    <row r="468" spans="1:2" ht="21" customHeight="1">
      <c r="A468" s="121" t="s">
        <v>315</v>
      </c>
      <c r="B468" s="155"/>
    </row>
    <row r="469" spans="1:2" ht="21" customHeight="1">
      <c r="A469" s="121" t="s">
        <v>621</v>
      </c>
      <c r="B469" s="155">
        <v>134</v>
      </c>
    </row>
    <row r="470" spans="1:2" ht="21" customHeight="1">
      <c r="A470" s="121" t="s">
        <v>622</v>
      </c>
      <c r="B470" s="155">
        <v>245</v>
      </c>
    </row>
    <row r="471" spans="1:2" ht="21" customHeight="1">
      <c r="A471" s="121" t="s">
        <v>623</v>
      </c>
      <c r="B471" s="155">
        <v>869</v>
      </c>
    </row>
    <row r="472" spans="1:2" ht="21" customHeight="1">
      <c r="A472" s="121" t="s">
        <v>624</v>
      </c>
      <c r="B472" s="155"/>
    </row>
    <row r="473" spans="1:2" ht="21" customHeight="1">
      <c r="A473" s="121" t="s">
        <v>625</v>
      </c>
      <c r="B473" s="155">
        <f>SUM(B474:B483)</f>
        <v>508</v>
      </c>
    </row>
    <row r="474" spans="1:2" ht="21" customHeight="1">
      <c r="A474" s="121" t="s">
        <v>313</v>
      </c>
      <c r="B474" s="155"/>
    </row>
    <row r="475" spans="1:2" ht="21" customHeight="1">
      <c r="A475" s="121" t="s">
        <v>314</v>
      </c>
      <c r="B475" s="155"/>
    </row>
    <row r="476" spans="1:2" ht="21" customHeight="1">
      <c r="A476" s="121" t="s">
        <v>315</v>
      </c>
      <c r="B476" s="155"/>
    </row>
    <row r="477" spans="1:2" ht="21" customHeight="1">
      <c r="A477" s="121" t="s">
        <v>626</v>
      </c>
      <c r="B477" s="155">
        <v>308</v>
      </c>
    </row>
    <row r="478" spans="1:2" ht="21" customHeight="1">
      <c r="A478" s="121" t="s">
        <v>627</v>
      </c>
      <c r="B478" s="155"/>
    </row>
    <row r="479" spans="1:2" ht="21" customHeight="1">
      <c r="A479" s="121" t="s">
        <v>628</v>
      </c>
      <c r="B479" s="155"/>
    </row>
    <row r="480" spans="1:2" ht="21" customHeight="1">
      <c r="A480" s="121" t="s">
        <v>629</v>
      </c>
      <c r="B480" s="155">
        <v>200</v>
      </c>
    </row>
    <row r="481" spans="1:2" ht="21" customHeight="1">
      <c r="A481" s="121" t="s">
        <v>630</v>
      </c>
      <c r="B481" s="155"/>
    </row>
    <row r="482" spans="1:2" ht="21" customHeight="1">
      <c r="A482" s="121" t="s">
        <v>631</v>
      </c>
      <c r="B482" s="155"/>
    </row>
    <row r="483" spans="1:2" ht="21" customHeight="1">
      <c r="A483" s="121" t="s">
        <v>632</v>
      </c>
      <c r="B483" s="155"/>
    </row>
    <row r="484" spans="1:2" ht="21" customHeight="1">
      <c r="A484" s="121" t="s">
        <v>633</v>
      </c>
      <c r="B484" s="155">
        <f>SUM(B485:B492)</f>
        <v>10</v>
      </c>
    </row>
    <row r="485" spans="1:2" ht="21" customHeight="1">
      <c r="A485" s="121" t="s">
        <v>313</v>
      </c>
      <c r="B485" s="155"/>
    </row>
    <row r="486" spans="1:2" ht="21" customHeight="1">
      <c r="A486" s="121" t="s">
        <v>314</v>
      </c>
      <c r="B486" s="155"/>
    </row>
    <row r="487" spans="1:2" ht="21" customHeight="1">
      <c r="A487" s="121" t="s">
        <v>315</v>
      </c>
      <c r="B487" s="155"/>
    </row>
    <row r="488" spans="1:2" ht="21" customHeight="1">
      <c r="A488" s="121" t="s">
        <v>634</v>
      </c>
      <c r="B488" s="155"/>
    </row>
    <row r="489" spans="1:2" ht="21" customHeight="1">
      <c r="A489" s="121" t="s">
        <v>635</v>
      </c>
      <c r="B489" s="155"/>
    </row>
    <row r="490" spans="1:2" ht="21" customHeight="1">
      <c r="A490" s="121" t="s">
        <v>636</v>
      </c>
      <c r="B490" s="155"/>
    </row>
    <row r="491" spans="1:2" ht="21" customHeight="1">
      <c r="A491" s="121" t="s">
        <v>637</v>
      </c>
      <c r="B491" s="155">
        <v>10</v>
      </c>
    </row>
    <row r="492" spans="1:2" ht="21" customHeight="1">
      <c r="A492" s="121" t="s">
        <v>638</v>
      </c>
      <c r="B492" s="155"/>
    </row>
    <row r="493" spans="1:2" ht="21" customHeight="1">
      <c r="A493" s="121" t="s">
        <v>639</v>
      </c>
      <c r="B493" s="155">
        <f>SUM(B494:B500)</f>
        <v>171</v>
      </c>
    </row>
    <row r="494" spans="1:2" ht="21" customHeight="1">
      <c r="A494" s="121" t="s">
        <v>313</v>
      </c>
      <c r="B494" s="155"/>
    </row>
    <row r="495" spans="1:2" ht="21" customHeight="1">
      <c r="A495" s="121" t="s">
        <v>314</v>
      </c>
      <c r="B495" s="155"/>
    </row>
    <row r="496" spans="1:2" ht="21" customHeight="1">
      <c r="A496" s="121" t="s">
        <v>315</v>
      </c>
      <c r="B496" s="155"/>
    </row>
    <row r="497" spans="1:2" ht="21" customHeight="1">
      <c r="A497" s="121" t="s">
        <v>640</v>
      </c>
      <c r="B497" s="155"/>
    </row>
    <row r="498" spans="1:2" ht="21" customHeight="1">
      <c r="A498" s="121" t="s">
        <v>641</v>
      </c>
      <c r="B498" s="155"/>
    </row>
    <row r="499" spans="1:2" ht="21" customHeight="1">
      <c r="A499" s="121" t="s">
        <v>642</v>
      </c>
      <c r="B499" s="155">
        <v>171</v>
      </c>
    </row>
    <row r="500" spans="1:2" ht="21" customHeight="1">
      <c r="A500" s="121" t="s">
        <v>643</v>
      </c>
      <c r="B500" s="155"/>
    </row>
    <row r="501" spans="1:2" ht="21" customHeight="1">
      <c r="A501" s="121" t="s">
        <v>644</v>
      </c>
      <c r="B501" s="155"/>
    </row>
    <row r="502" spans="1:2" ht="21" customHeight="1">
      <c r="A502" s="121" t="s">
        <v>645</v>
      </c>
      <c r="B502" s="155"/>
    </row>
    <row r="503" spans="1:2" ht="21" customHeight="1">
      <c r="A503" s="121" t="s">
        <v>646</v>
      </c>
      <c r="B503" s="155"/>
    </row>
    <row r="504" spans="1:2" ht="21" customHeight="1">
      <c r="A504" s="121" t="s">
        <v>647</v>
      </c>
      <c r="B504" s="155"/>
    </row>
    <row r="505" spans="1:2" ht="21" customHeight="1">
      <c r="A505" s="121" t="s">
        <v>648</v>
      </c>
      <c r="B505" s="155">
        <f>B506+B525+B533+B535+B544+B548+B558+B568+B575+B583+B592+B597+B600+B603+B606+B609+B612+B616+B620+B628+B631</f>
        <v>32919</v>
      </c>
    </row>
    <row r="506" spans="1:2" ht="21" customHeight="1">
      <c r="A506" s="121" t="s">
        <v>649</v>
      </c>
      <c r="B506" s="155">
        <f>SUM(B507:B524)</f>
        <v>1301</v>
      </c>
    </row>
    <row r="507" spans="1:2" ht="21" customHeight="1">
      <c r="A507" s="121" t="s">
        <v>313</v>
      </c>
      <c r="B507" s="155">
        <v>228</v>
      </c>
    </row>
    <row r="508" spans="1:2" ht="21" customHeight="1">
      <c r="A508" s="121" t="s">
        <v>314</v>
      </c>
      <c r="B508" s="155"/>
    </row>
    <row r="509" spans="1:2" ht="21" customHeight="1">
      <c r="A509" s="121" t="s">
        <v>315</v>
      </c>
      <c r="B509" s="155"/>
    </row>
    <row r="510" spans="1:2" ht="21" customHeight="1">
      <c r="A510" s="121" t="s">
        <v>650</v>
      </c>
      <c r="B510" s="155">
        <v>421</v>
      </c>
    </row>
    <row r="511" spans="1:2" ht="21" customHeight="1">
      <c r="A511" s="121" t="s">
        <v>651</v>
      </c>
      <c r="B511" s="155">
        <v>91</v>
      </c>
    </row>
    <row r="512" spans="1:2" ht="21" customHeight="1">
      <c r="A512" s="121" t="s">
        <v>652</v>
      </c>
      <c r="B512" s="155">
        <v>181</v>
      </c>
    </row>
    <row r="513" spans="1:2" ht="21" customHeight="1">
      <c r="A513" s="121" t="s">
        <v>653</v>
      </c>
      <c r="B513" s="155"/>
    </row>
    <row r="514" spans="1:2" ht="21" customHeight="1">
      <c r="A514" s="121" t="s">
        <v>353</v>
      </c>
      <c r="B514" s="155"/>
    </row>
    <row r="515" spans="1:2" ht="21" customHeight="1">
      <c r="A515" s="121" t="s">
        <v>654</v>
      </c>
      <c r="B515" s="155">
        <v>298</v>
      </c>
    </row>
    <row r="516" spans="1:2" ht="21" customHeight="1">
      <c r="A516" s="121" t="s">
        <v>655</v>
      </c>
      <c r="B516" s="155"/>
    </row>
    <row r="517" spans="1:2" ht="21" customHeight="1">
      <c r="A517" s="121" t="s">
        <v>656</v>
      </c>
      <c r="B517" s="155"/>
    </row>
    <row r="518" spans="1:2" ht="21" customHeight="1">
      <c r="A518" s="121" t="s">
        <v>657</v>
      </c>
      <c r="B518" s="155">
        <v>82</v>
      </c>
    </row>
    <row r="519" spans="1:2" ht="21" customHeight="1">
      <c r="A519" s="121" t="s">
        <v>658</v>
      </c>
      <c r="B519" s="155"/>
    </row>
    <row r="520" spans="1:2" ht="21" customHeight="1">
      <c r="A520" s="121" t="s">
        <v>659</v>
      </c>
      <c r="B520" s="155"/>
    </row>
    <row r="521" spans="1:2" ht="21" customHeight="1">
      <c r="A521" s="121" t="s">
        <v>660</v>
      </c>
      <c r="B521" s="155"/>
    </row>
    <row r="522" spans="1:2" ht="21" customHeight="1">
      <c r="A522" s="121" t="s">
        <v>661</v>
      </c>
      <c r="B522" s="155"/>
    </row>
    <row r="523" spans="1:2" ht="21" customHeight="1">
      <c r="A523" s="121" t="s">
        <v>322</v>
      </c>
      <c r="B523" s="155"/>
    </row>
    <row r="524" spans="1:2" ht="21" customHeight="1">
      <c r="A524" s="121" t="s">
        <v>662</v>
      </c>
      <c r="B524" s="155">
        <v>0</v>
      </c>
    </row>
    <row r="525" spans="1:2" ht="21" customHeight="1">
      <c r="A525" s="121" t="s">
        <v>663</v>
      </c>
      <c r="B525" s="155">
        <f>SUM(B526:B532)</f>
        <v>1270</v>
      </c>
    </row>
    <row r="526" spans="1:2" ht="21" customHeight="1">
      <c r="A526" s="121" t="s">
        <v>313</v>
      </c>
      <c r="B526" s="155">
        <v>147</v>
      </c>
    </row>
    <row r="527" spans="1:2" ht="21" customHeight="1">
      <c r="A527" s="121" t="s">
        <v>314</v>
      </c>
      <c r="B527" s="155"/>
    </row>
    <row r="528" spans="1:2" ht="21" customHeight="1">
      <c r="A528" s="121" t="s">
        <v>315</v>
      </c>
      <c r="B528" s="155"/>
    </row>
    <row r="529" spans="1:2" ht="21" customHeight="1">
      <c r="A529" s="121" t="s">
        <v>664</v>
      </c>
      <c r="B529" s="155">
        <v>40</v>
      </c>
    </row>
    <row r="530" spans="1:2" ht="21" customHeight="1">
      <c r="A530" s="121" t="s">
        <v>665</v>
      </c>
      <c r="B530" s="155"/>
    </row>
    <row r="531" spans="1:2" ht="21" customHeight="1">
      <c r="A531" s="121" t="s">
        <v>666</v>
      </c>
      <c r="B531" s="155">
        <v>430</v>
      </c>
    </row>
    <row r="532" spans="1:2" ht="21" customHeight="1">
      <c r="A532" s="121" t="s">
        <v>667</v>
      </c>
      <c r="B532" s="155">
        <v>653</v>
      </c>
    </row>
    <row r="533" spans="1:2" ht="21" customHeight="1">
      <c r="A533" s="121" t="s">
        <v>668</v>
      </c>
      <c r="B533" s="155">
        <f>SUM(B534)</f>
        <v>0</v>
      </c>
    </row>
    <row r="534" spans="1:2" ht="21" customHeight="1">
      <c r="A534" s="121" t="s">
        <v>669</v>
      </c>
      <c r="B534" s="155"/>
    </row>
    <row r="535" spans="1:2" ht="21" customHeight="1">
      <c r="A535" s="121" t="s">
        <v>670</v>
      </c>
      <c r="B535" s="155">
        <f>SUM(B536:B543)</f>
        <v>22339</v>
      </c>
    </row>
    <row r="536" spans="1:2" ht="21" customHeight="1">
      <c r="A536" s="121" t="s">
        <v>671</v>
      </c>
      <c r="B536" s="155"/>
    </row>
    <row r="537" spans="1:2" ht="21" customHeight="1">
      <c r="A537" s="121" t="s">
        <v>672</v>
      </c>
      <c r="B537" s="155"/>
    </row>
    <row r="538" spans="1:2" ht="21" customHeight="1">
      <c r="A538" s="121" t="s">
        <v>673</v>
      </c>
      <c r="B538" s="155"/>
    </row>
    <row r="539" spans="1:2" ht="21" customHeight="1">
      <c r="A539" s="121" t="s">
        <v>674</v>
      </c>
      <c r="B539" s="155">
        <v>7071</v>
      </c>
    </row>
    <row r="540" spans="1:2" ht="21" customHeight="1">
      <c r="A540" s="121" t="s">
        <v>675</v>
      </c>
      <c r="B540" s="155">
        <v>2068</v>
      </c>
    </row>
    <row r="541" spans="1:2" ht="21" customHeight="1">
      <c r="A541" s="121" t="s">
        <v>676</v>
      </c>
      <c r="B541" s="155">
        <v>11000</v>
      </c>
    </row>
    <row r="542" spans="1:2" ht="21" customHeight="1">
      <c r="A542" s="121" t="s">
        <v>677</v>
      </c>
      <c r="B542" s="155"/>
    </row>
    <row r="543" spans="1:2" ht="21" customHeight="1">
      <c r="A543" s="121" t="s">
        <v>678</v>
      </c>
      <c r="B543" s="155">
        <v>2200</v>
      </c>
    </row>
    <row r="544" spans="1:2" ht="21" customHeight="1">
      <c r="A544" s="121" t="s">
        <v>679</v>
      </c>
      <c r="B544" s="155">
        <f>SUM(B545:B547)</f>
        <v>0</v>
      </c>
    </row>
    <row r="545" spans="1:2" ht="21" customHeight="1">
      <c r="A545" s="121" t="s">
        <v>680</v>
      </c>
      <c r="B545" s="155"/>
    </row>
    <row r="546" spans="1:2" ht="21" customHeight="1">
      <c r="A546" s="121" t="s">
        <v>681</v>
      </c>
      <c r="B546" s="155"/>
    </row>
    <row r="547" spans="1:2" ht="21" customHeight="1">
      <c r="A547" s="121" t="s">
        <v>682</v>
      </c>
      <c r="B547" s="155"/>
    </row>
    <row r="548" spans="1:2" ht="21" customHeight="1">
      <c r="A548" s="121" t="s">
        <v>683</v>
      </c>
      <c r="B548" s="155">
        <f>SUM(B549:B557)</f>
        <v>300</v>
      </c>
    </row>
    <row r="549" spans="1:2" ht="21" customHeight="1">
      <c r="A549" s="121" t="s">
        <v>684</v>
      </c>
      <c r="B549" s="155"/>
    </row>
    <row r="550" spans="1:2" ht="21" customHeight="1">
      <c r="A550" s="121" t="s">
        <v>685</v>
      </c>
      <c r="B550" s="155"/>
    </row>
    <row r="551" spans="1:2" ht="21" customHeight="1">
      <c r="A551" s="121" t="s">
        <v>686</v>
      </c>
      <c r="B551" s="155"/>
    </row>
    <row r="552" spans="1:2" ht="21" customHeight="1">
      <c r="A552" s="121" t="s">
        <v>687</v>
      </c>
      <c r="B552" s="155">
        <v>300</v>
      </c>
    </row>
    <row r="553" spans="1:2" ht="21" customHeight="1">
      <c r="A553" s="121" t="s">
        <v>688</v>
      </c>
      <c r="B553" s="155"/>
    </row>
    <row r="554" spans="1:2" ht="21" customHeight="1">
      <c r="A554" s="121" t="s">
        <v>689</v>
      </c>
      <c r="B554" s="155"/>
    </row>
    <row r="555" spans="1:2" ht="21" customHeight="1">
      <c r="A555" s="121" t="s">
        <v>690</v>
      </c>
      <c r="B555" s="155"/>
    </row>
    <row r="556" spans="1:2" ht="21" customHeight="1">
      <c r="A556" s="121" t="s">
        <v>691</v>
      </c>
      <c r="B556" s="155"/>
    </row>
    <row r="557" spans="1:2" ht="21" customHeight="1">
      <c r="A557" s="121" t="s">
        <v>692</v>
      </c>
      <c r="B557" s="155"/>
    </row>
    <row r="558" spans="1:2" ht="21" customHeight="1">
      <c r="A558" s="121" t="s">
        <v>693</v>
      </c>
      <c r="B558" s="155">
        <f>SUM(B559:B567)</f>
        <v>3322</v>
      </c>
    </row>
    <row r="559" spans="1:2" ht="21" customHeight="1">
      <c r="A559" s="121" t="s">
        <v>694</v>
      </c>
      <c r="B559" s="155">
        <v>1200</v>
      </c>
    </row>
    <row r="560" spans="1:2" ht="21" customHeight="1">
      <c r="A560" s="121" t="s">
        <v>695</v>
      </c>
      <c r="B560" s="155"/>
    </row>
    <row r="561" spans="1:2" ht="21" customHeight="1">
      <c r="A561" s="121" t="s">
        <v>696</v>
      </c>
      <c r="B561" s="155">
        <v>200</v>
      </c>
    </row>
    <row r="562" spans="1:2" ht="21" customHeight="1">
      <c r="A562" s="121" t="s">
        <v>697</v>
      </c>
      <c r="B562" s="155"/>
    </row>
    <row r="563" spans="1:2" ht="21" customHeight="1">
      <c r="A563" s="121" t="s">
        <v>698</v>
      </c>
      <c r="B563" s="155">
        <v>1832</v>
      </c>
    </row>
    <row r="564" spans="1:2" ht="21" customHeight="1">
      <c r="A564" s="121" t="s">
        <v>699</v>
      </c>
      <c r="B564" s="155"/>
    </row>
    <row r="565" spans="1:2" ht="21" customHeight="1">
      <c r="A565" s="121" t="s">
        <v>700</v>
      </c>
      <c r="B565" s="155"/>
    </row>
    <row r="566" spans="1:2" ht="21" customHeight="1">
      <c r="A566" s="121" t="s">
        <v>701</v>
      </c>
      <c r="B566" s="155">
        <v>90</v>
      </c>
    </row>
    <row r="567" spans="1:2" ht="21" customHeight="1">
      <c r="A567" s="121" t="s">
        <v>702</v>
      </c>
      <c r="B567" s="155"/>
    </row>
    <row r="568" spans="1:2" ht="21" customHeight="1">
      <c r="A568" s="121" t="s">
        <v>703</v>
      </c>
      <c r="B568" s="163">
        <f>SUM(B569:B574)</f>
        <v>50</v>
      </c>
    </row>
    <row r="569" spans="1:2" ht="21" customHeight="1">
      <c r="A569" s="121" t="s">
        <v>704</v>
      </c>
      <c r="B569" s="163">
        <v>50</v>
      </c>
    </row>
    <row r="570" spans="1:2" ht="21" customHeight="1">
      <c r="A570" s="121" t="s">
        <v>705</v>
      </c>
      <c r="B570" s="155"/>
    </row>
    <row r="571" spans="1:2" ht="21" customHeight="1">
      <c r="A571" s="121" t="s">
        <v>706</v>
      </c>
      <c r="B571" s="155"/>
    </row>
    <row r="572" spans="1:2" ht="21" customHeight="1">
      <c r="A572" s="121" t="s">
        <v>707</v>
      </c>
      <c r="B572" s="163"/>
    </row>
    <row r="573" spans="1:2" ht="21" customHeight="1">
      <c r="A573" s="121" t="s">
        <v>708</v>
      </c>
      <c r="B573" s="155"/>
    </row>
    <row r="574" spans="1:2" ht="21" customHeight="1">
      <c r="A574" s="121" t="s">
        <v>709</v>
      </c>
      <c r="B574" s="163"/>
    </row>
    <row r="575" spans="1:2" ht="21" customHeight="1">
      <c r="A575" s="121" t="s">
        <v>710</v>
      </c>
      <c r="B575" s="163">
        <f>SUM(B576:B582)</f>
        <v>325</v>
      </c>
    </row>
    <row r="576" spans="1:2" ht="21" customHeight="1">
      <c r="A576" s="121" t="s">
        <v>711</v>
      </c>
      <c r="B576" s="163">
        <v>18</v>
      </c>
    </row>
    <row r="577" spans="1:2" ht="21" customHeight="1">
      <c r="A577" s="121" t="s">
        <v>712</v>
      </c>
      <c r="B577" s="164"/>
    </row>
    <row r="578" spans="1:2" ht="21" customHeight="1">
      <c r="A578" s="121" t="s">
        <v>713</v>
      </c>
      <c r="B578" s="155"/>
    </row>
    <row r="579" spans="1:2" ht="21" customHeight="1">
      <c r="A579" s="121" t="s">
        <v>714</v>
      </c>
      <c r="B579" s="155"/>
    </row>
    <row r="580" spans="1:2" ht="21" customHeight="1">
      <c r="A580" s="121" t="s">
        <v>715</v>
      </c>
      <c r="B580" s="155"/>
    </row>
    <row r="581" spans="1:2" ht="21" customHeight="1">
      <c r="A581" s="121" t="s">
        <v>716</v>
      </c>
      <c r="B581" s="155">
        <v>307</v>
      </c>
    </row>
    <row r="582" spans="1:2" ht="21" customHeight="1">
      <c r="A582" s="121" t="s">
        <v>717</v>
      </c>
      <c r="B582" s="155"/>
    </row>
    <row r="583" spans="1:2" ht="21" customHeight="1">
      <c r="A583" s="121" t="s">
        <v>718</v>
      </c>
      <c r="B583" s="155">
        <f>SUM(B584:B591)</f>
        <v>225</v>
      </c>
    </row>
    <row r="584" spans="1:2" ht="21" customHeight="1">
      <c r="A584" s="121" t="s">
        <v>313</v>
      </c>
      <c r="B584" s="155">
        <v>204</v>
      </c>
    </row>
    <row r="585" spans="1:2" ht="21" customHeight="1">
      <c r="A585" s="121" t="s">
        <v>314</v>
      </c>
      <c r="B585" s="155"/>
    </row>
    <row r="586" spans="1:2" ht="21" customHeight="1">
      <c r="A586" s="121" t="s">
        <v>315</v>
      </c>
      <c r="B586" s="155"/>
    </row>
    <row r="587" spans="1:2" ht="21" customHeight="1">
      <c r="A587" s="121" t="s">
        <v>719</v>
      </c>
      <c r="B587" s="155"/>
    </row>
    <row r="588" spans="1:2" ht="21" customHeight="1">
      <c r="A588" s="121" t="s">
        <v>720</v>
      </c>
      <c r="B588" s="155">
        <v>21</v>
      </c>
    </row>
    <row r="589" spans="1:2" ht="21" customHeight="1">
      <c r="A589" s="121" t="s">
        <v>721</v>
      </c>
      <c r="B589" s="155"/>
    </row>
    <row r="590" spans="1:2" ht="21" customHeight="1">
      <c r="A590" s="121" t="s">
        <v>722</v>
      </c>
      <c r="B590" s="155"/>
    </row>
    <row r="591" spans="1:2" ht="21" customHeight="1">
      <c r="A591" s="121" t="s">
        <v>723</v>
      </c>
      <c r="B591" s="155"/>
    </row>
    <row r="592" spans="1:2" ht="21" customHeight="1">
      <c r="A592" s="121" t="s">
        <v>724</v>
      </c>
      <c r="B592" s="155">
        <f>SUM(B593:B596)</f>
        <v>37</v>
      </c>
    </row>
    <row r="593" spans="1:2" ht="21" customHeight="1">
      <c r="A593" s="121" t="s">
        <v>313</v>
      </c>
      <c r="B593" s="155">
        <v>37</v>
      </c>
    </row>
    <row r="594" spans="1:2" ht="21" customHeight="1">
      <c r="A594" s="121" t="s">
        <v>314</v>
      </c>
      <c r="B594" s="155"/>
    </row>
    <row r="595" spans="1:2" ht="21" customHeight="1">
      <c r="A595" s="121" t="s">
        <v>315</v>
      </c>
      <c r="B595" s="155"/>
    </row>
    <row r="596" spans="1:2" ht="21" customHeight="1">
      <c r="A596" s="121" t="s">
        <v>725</v>
      </c>
      <c r="B596" s="155"/>
    </row>
    <row r="597" spans="1:2" ht="21" customHeight="1">
      <c r="A597" s="121" t="s">
        <v>726</v>
      </c>
      <c r="B597" s="155">
        <v>0</v>
      </c>
    </row>
    <row r="598" spans="1:2" ht="21" customHeight="1">
      <c r="A598" s="121" t="s">
        <v>727</v>
      </c>
      <c r="B598" s="155">
        <v>0</v>
      </c>
    </row>
    <row r="599" spans="1:2" ht="21" customHeight="1">
      <c r="A599" s="121" t="s">
        <v>728</v>
      </c>
      <c r="B599" s="155">
        <v>0</v>
      </c>
    </row>
    <row r="600" spans="1:2" ht="21" customHeight="1">
      <c r="A600" s="121" t="s">
        <v>729</v>
      </c>
      <c r="B600" s="155">
        <v>0</v>
      </c>
    </row>
    <row r="601" spans="1:2" ht="21" customHeight="1">
      <c r="A601" s="121" t="s">
        <v>730</v>
      </c>
      <c r="B601" s="155">
        <v>0</v>
      </c>
    </row>
    <row r="602" spans="1:2" ht="21" customHeight="1">
      <c r="A602" s="121" t="s">
        <v>731</v>
      </c>
      <c r="B602" s="155"/>
    </row>
    <row r="603" spans="1:2" ht="21" customHeight="1">
      <c r="A603" s="121" t="s">
        <v>732</v>
      </c>
      <c r="B603" s="155">
        <f>SUM(B604:B605)</f>
        <v>0</v>
      </c>
    </row>
    <row r="604" spans="1:2" ht="21" customHeight="1">
      <c r="A604" s="121" t="s">
        <v>733</v>
      </c>
      <c r="B604" s="155"/>
    </row>
    <row r="605" spans="1:2" ht="21" customHeight="1">
      <c r="A605" s="121" t="s">
        <v>734</v>
      </c>
      <c r="B605" s="155"/>
    </row>
    <row r="606" spans="1:2" ht="21" customHeight="1">
      <c r="A606" s="121" t="s">
        <v>735</v>
      </c>
      <c r="B606" s="155">
        <f>SUM(B607:B608)</f>
        <v>0</v>
      </c>
    </row>
    <row r="607" spans="1:2" ht="21" customHeight="1">
      <c r="A607" s="121" t="s">
        <v>736</v>
      </c>
      <c r="B607" s="155"/>
    </row>
    <row r="608" spans="1:2" ht="21" customHeight="1">
      <c r="A608" s="121" t="s">
        <v>737</v>
      </c>
      <c r="B608" s="155"/>
    </row>
    <row r="609" spans="1:2" ht="21" customHeight="1">
      <c r="A609" s="121" t="s">
        <v>738</v>
      </c>
      <c r="B609" s="155">
        <f>SUM(B610:B611)</f>
        <v>98</v>
      </c>
    </row>
    <row r="610" spans="1:2" ht="21" customHeight="1">
      <c r="A610" s="121" t="s">
        <v>739</v>
      </c>
      <c r="B610" s="155"/>
    </row>
    <row r="611" spans="1:2" ht="21" customHeight="1">
      <c r="A611" s="121" t="s">
        <v>740</v>
      </c>
      <c r="B611" s="155">
        <v>98</v>
      </c>
    </row>
    <row r="612" spans="1:2" ht="21" customHeight="1">
      <c r="A612" s="121" t="s">
        <v>741</v>
      </c>
      <c r="B612" s="155">
        <f>SUM(B613:B615)</f>
        <v>0</v>
      </c>
    </row>
    <row r="613" spans="1:2" ht="21" customHeight="1">
      <c r="A613" s="121" t="s">
        <v>742</v>
      </c>
      <c r="B613" s="155"/>
    </row>
    <row r="614" spans="1:2" ht="21" customHeight="1">
      <c r="A614" s="121" t="s">
        <v>743</v>
      </c>
      <c r="B614" s="155"/>
    </row>
    <row r="615" spans="1:2" ht="21" customHeight="1">
      <c r="A615" s="121" t="s">
        <v>744</v>
      </c>
      <c r="B615" s="155"/>
    </row>
    <row r="616" spans="1:2" ht="21" customHeight="1">
      <c r="A616" s="121" t="s">
        <v>745</v>
      </c>
      <c r="B616" s="155">
        <f>SUM(B617:B619)</f>
        <v>0</v>
      </c>
    </row>
    <row r="617" spans="1:2" ht="21" customHeight="1">
      <c r="A617" s="121" t="s">
        <v>746</v>
      </c>
      <c r="B617" s="155"/>
    </row>
    <row r="618" spans="1:2" ht="21" customHeight="1">
      <c r="A618" s="121" t="s">
        <v>747</v>
      </c>
      <c r="B618" s="155"/>
    </row>
    <row r="619" spans="1:2" ht="21" customHeight="1">
      <c r="A619" s="121" t="s">
        <v>748</v>
      </c>
      <c r="B619" s="155"/>
    </row>
    <row r="620" spans="1:2" ht="21" customHeight="1">
      <c r="A620" s="165" t="s">
        <v>749</v>
      </c>
      <c r="B620" s="155">
        <f>SUM(B621:B627)</f>
        <v>360</v>
      </c>
    </row>
    <row r="621" spans="1:2" ht="21" customHeight="1">
      <c r="A621" s="121" t="s">
        <v>313</v>
      </c>
      <c r="B621" s="163">
        <v>100</v>
      </c>
    </row>
    <row r="622" spans="1:2" ht="21" customHeight="1">
      <c r="A622" s="121" t="s">
        <v>314</v>
      </c>
      <c r="B622" s="155"/>
    </row>
    <row r="623" spans="1:2" ht="21" customHeight="1">
      <c r="A623" s="121" t="s">
        <v>315</v>
      </c>
      <c r="B623" s="155"/>
    </row>
    <row r="624" spans="1:2" ht="21" customHeight="1">
      <c r="A624" s="121" t="s">
        <v>750</v>
      </c>
      <c r="B624" s="155">
        <v>20</v>
      </c>
    </row>
    <row r="625" spans="1:2" ht="21" customHeight="1">
      <c r="A625" s="121" t="s">
        <v>751</v>
      </c>
      <c r="B625" s="155"/>
    </row>
    <row r="626" spans="1:2" ht="21" customHeight="1">
      <c r="A626" s="121" t="s">
        <v>322</v>
      </c>
      <c r="B626" s="155">
        <v>240</v>
      </c>
    </row>
    <row r="627" spans="1:2" ht="21" customHeight="1">
      <c r="A627" s="121" t="s">
        <v>752</v>
      </c>
      <c r="B627" s="155"/>
    </row>
    <row r="628" spans="1:2" ht="21" customHeight="1">
      <c r="A628" s="121" t="s">
        <v>753</v>
      </c>
      <c r="B628" s="155">
        <f>SUM(B629:B630)</f>
        <v>1000</v>
      </c>
    </row>
    <row r="629" spans="1:2" ht="21" customHeight="1">
      <c r="A629" s="121" t="s">
        <v>754</v>
      </c>
      <c r="B629" s="155">
        <v>1000</v>
      </c>
    </row>
    <row r="630" spans="1:2" ht="21" customHeight="1">
      <c r="A630" s="121" t="s">
        <v>755</v>
      </c>
      <c r="B630" s="155"/>
    </row>
    <row r="631" spans="1:2" ht="21" customHeight="1">
      <c r="A631" s="121" t="s">
        <v>756</v>
      </c>
      <c r="B631" s="155">
        <v>2292</v>
      </c>
    </row>
    <row r="632" spans="1:2" ht="21" customHeight="1">
      <c r="A632" s="121" t="s">
        <v>757</v>
      </c>
      <c r="B632" s="155">
        <f>B633+B638+B652+B656+B668+B671+B675+B680+B684+B688+B691+B700+B701</f>
        <v>14513</v>
      </c>
    </row>
    <row r="633" spans="1:2" ht="21" customHeight="1">
      <c r="A633" s="121" t="s">
        <v>758</v>
      </c>
      <c r="B633" s="155">
        <f>SUM(B634:B637)</f>
        <v>331</v>
      </c>
    </row>
    <row r="634" spans="1:2" ht="21" customHeight="1">
      <c r="A634" s="121" t="s">
        <v>313</v>
      </c>
      <c r="B634" s="155">
        <v>331</v>
      </c>
    </row>
    <row r="635" spans="1:2" ht="21" customHeight="1">
      <c r="A635" s="121" t="s">
        <v>314</v>
      </c>
      <c r="B635" s="155"/>
    </row>
    <row r="636" spans="1:2" ht="21" customHeight="1">
      <c r="A636" s="121" t="s">
        <v>315</v>
      </c>
      <c r="B636" s="155"/>
    </row>
    <row r="637" spans="1:2" ht="21" customHeight="1">
      <c r="A637" s="121" t="s">
        <v>759</v>
      </c>
      <c r="B637" s="155"/>
    </row>
    <row r="638" spans="1:2" ht="21" customHeight="1">
      <c r="A638" s="121" t="s">
        <v>760</v>
      </c>
      <c r="B638" s="155">
        <f>SUM(B639:B651)</f>
        <v>3633</v>
      </c>
    </row>
    <row r="639" spans="1:2" ht="21" customHeight="1">
      <c r="A639" s="121" t="s">
        <v>761</v>
      </c>
      <c r="B639" s="155">
        <v>1715</v>
      </c>
    </row>
    <row r="640" spans="1:2" ht="21" customHeight="1">
      <c r="A640" s="121" t="s">
        <v>762</v>
      </c>
      <c r="B640" s="155">
        <v>996</v>
      </c>
    </row>
    <row r="641" spans="1:2" ht="21" customHeight="1">
      <c r="A641" s="121" t="s">
        <v>763</v>
      </c>
      <c r="B641" s="155"/>
    </row>
    <row r="642" spans="1:2" ht="21" customHeight="1">
      <c r="A642" s="121" t="s">
        <v>764</v>
      </c>
      <c r="B642" s="164"/>
    </row>
    <row r="643" spans="1:2" ht="21" customHeight="1">
      <c r="A643" s="121" t="s">
        <v>765</v>
      </c>
      <c r="B643" s="164"/>
    </row>
    <row r="644" spans="1:2" ht="21" customHeight="1">
      <c r="A644" s="121" t="s">
        <v>766</v>
      </c>
      <c r="B644" s="163">
        <v>0</v>
      </c>
    </row>
    <row r="645" spans="1:2" ht="21" customHeight="1">
      <c r="A645" s="121" t="s">
        <v>767</v>
      </c>
      <c r="B645" s="155"/>
    </row>
    <row r="646" spans="1:2" ht="21" customHeight="1">
      <c r="A646" s="121" t="s">
        <v>768</v>
      </c>
      <c r="B646" s="155"/>
    </row>
    <row r="647" spans="1:2" ht="21" customHeight="1">
      <c r="A647" s="121" t="s">
        <v>769</v>
      </c>
      <c r="B647" s="155"/>
    </row>
    <row r="648" spans="1:2" ht="21" customHeight="1">
      <c r="A648" s="121" t="s">
        <v>770</v>
      </c>
      <c r="B648" s="155"/>
    </row>
    <row r="649" spans="1:2" ht="21" customHeight="1">
      <c r="A649" s="121" t="s">
        <v>771</v>
      </c>
      <c r="B649" s="155"/>
    </row>
    <row r="650" spans="1:2" ht="21" customHeight="1">
      <c r="A650" s="121" t="s">
        <v>772</v>
      </c>
      <c r="B650" s="155"/>
    </row>
    <row r="651" spans="1:2" ht="21" customHeight="1">
      <c r="A651" s="121" t="s">
        <v>773</v>
      </c>
      <c r="B651" s="155">
        <v>922</v>
      </c>
    </row>
    <row r="652" spans="1:2" ht="21" customHeight="1">
      <c r="A652" s="121" t="s">
        <v>774</v>
      </c>
      <c r="B652" s="163">
        <f>SUM(B653:B655)</f>
        <v>2894</v>
      </c>
    </row>
    <row r="653" spans="1:2" ht="21" customHeight="1">
      <c r="A653" s="121" t="s">
        <v>775</v>
      </c>
      <c r="B653" s="164"/>
    </row>
    <row r="654" spans="1:2" ht="21" customHeight="1">
      <c r="A654" s="121" t="s">
        <v>776</v>
      </c>
      <c r="B654" s="163">
        <v>2894</v>
      </c>
    </row>
    <row r="655" spans="1:2" ht="21" customHeight="1">
      <c r="A655" s="121" t="s">
        <v>777</v>
      </c>
      <c r="B655" s="163"/>
    </row>
    <row r="656" spans="1:2" ht="21" customHeight="1">
      <c r="A656" s="121" t="s">
        <v>778</v>
      </c>
      <c r="B656" s="163">
        <f>SUM(B657:B667)</f>
        <v>2192</v>
      </c>
    </row>
    <row r="657" spans="1:2" ht="21" customHeight="1">
      <c r="A657" s="121" t="s">
        <v>779</v>
      </c>
      <c r="B657" s="163">
        <v>566</v>
      </c>
    </row>
    <row r="658" spans="1:2" ht="21" customHeight="1">
      <c r="A658" s="121" t="s">
        <v>780</v>
      </c>
      <c r="B658" s="163">
        <v>210</v>
      </c>
    </row>
    <row r="659" spans="1:2" ht="21" customHeight="1">
      <c r="A659" s="121" t="s">
        <v>781</v>
      </c>
      <c r="B659" s="163">
        <v>655</v>
      </c>
    </row>
    <row r="660" spans="1:2" ht="21" customHeight="1">
      <c r="A660" s="121" t="s">
        <v>782</v>
      </c>
      <c r="B660" s="164"/>
    </row>
    <row r="661" spans="1:2" ht="21" customHeight="1">
      <c r="A661" s="121" t="s">
        <v>783</v>
      </c>
      <c r="B661" s="155"/>
    </row>
    <row r="662" spans="1:2" ht="21" customHeight="1">
      <c r="A662" s="121" t="s">
        <v>784</v>
      </c>
      <c r="B662" s="155"/>
    </row>
    <row r="663" spans="1:2" ht="21" customHeight="1">
      <c r="A663" s="121" t="s">
        <v>785</v>
      </c>
      <c r="B663" s="155">
        <v>181</v>
      </c>
    </row>
    <row r="664" spans="1:2" ht="21" customHeight="1">
      <c r="A664" s="121" t="s">
        <v>786</v>
      </c>
      <c r="B664" s="155"/>
    </row>
    <row r="665" spans="1:2" ht="21" customHeight="1">
      <c r="A665" s="121" t="s">
        <v>787</v>
      </c>
      <c r="B665" s="155">
        <v>40</v>
      </c>
    </row>
    <row r="666" spans="1:2" ht="21" customHeight="1">
      <c r="A666" s="121" t="s">
        <v>788</v>
      </c>
      <c r="B666" s="155">
        <v>500</v>
      </c>
    </row>
    <row r="667" spans="1:2" ht="21" customHeight="1">
      <c r="A667" s="121" t="s">
        <v>789</v>
      </c>
      <c r="B667" s="155">
        <v>40</v>
      </c>
    </row>
    <row r="668" spans="1:2" ht="21" customHeight="1">
      <c r="A668" s="121" t="s">
        <v>790</v>
      </c>
      <c r="B668" s="155">
        <f>SUM(B669:B670)</f>
        <v>0</v>
      </c>
    </row>
    <row r="669" spans="1:2" ht="21" customHeight="1">
      <c r="A669" s="121" t="s">
        <v>791</v>
      </c>
      <c r="B669" s="155"/>
    </row>
    <row r="670" spans="1:2" ht="21" customHeight="1">
      <c r="A670" s="121" t="s">
        <v>792</v>
      </c>
      <c r="B670" s="155"/>
    </row>
    <row r="671" spans="1:2" ht="21" customHeight="1">
      <c r="A671" s="121" t="s">
        <v>793</v>
      </c>
      <c r="B671" s="155">
        <f>SUM(B672:B674)</f>
        <v>778</v>
      </c>
    </row>
    <row r="672" spans="1:2" ht="21" customHeight="1">
      <c r="A672" s="121" t="s">
        <v>794</v>
      </c>
      <c r="B672" s="155">
        <v>610</v>
      </c>
    </row>
    <row r="673" spans="1:2" ht="21" customHeight="1">
      <c r="A673" s="121" t="s">
        <v>795</v>
      </c>
      <c r="B673" s="155">
        <v>168</v>
      </c>
    </row>
    <row r="674" spans="1:2" ht="21" customHeight="1">
      <c r="A674" s="121" t="s">
        <v>796</v>
      </c>
      <c r="B674" s="155"/>
    </row>
    <row r="675" spans="1:2" ht="21" customHeight="1">
      <c r="A675" s="121" t="s">
        <v>797</v>
      </c>
      <c r="B675" s="155">
        <f>SUM(B676:B679)</f>
        <v>2350</v>
      </c>
    </row>
    <row r="676" spans="1:2" ht="21" customHeight="1">
      <c r="A676" s="121" t="s">
        <v>798</v>
      </c>
      <c r="B676" s="155">
        <v>878</v>
      </c>
    </row>
    <row r="677" spans="1:2" ht="21" customHeight="1">
      <c r="A677" s="121" t="s">
        <v>799</v>
      </c>
      <c r="B677" s="155">
        <v>1422</v>
      </c>
    </row>
    <row r="678" spans="1:2" ht="21" customHeight="1">
      <c r="A678" s="121" t="s">
        <v>800</v>
      </c>
      <c r="B678" s="155"/>
    </row>
    <row r="679" spans="1:2" ht="21" customHeight="1">
      <c r="A679" s="121" t="s">
        <v>801</v>
      </c>
      <c r="B679" s="155">
        <v>50</v>
      </c>
    </row>
    <row r="680" spans="1:2" ht="21" customHeight="1">
      <c r="A680" s="121" t="s">
        <v>802</v>
      </c>
      <c r="B680" s="155">
        <f>SUM(B681:B683)</f>
        <v>1400</v>
      </c>
    </row>
    <row r="681" spans="1:2" ht="21" customHeight="1">
      <c r="A681" s="121" t="s">
        <v>803</v>
      </c>
      <c r="B681" s="155"/>
    </row>
    <row r="682" spans="1:2" ht="21" customHeight="1">
      <c r="A682" s="121" t="s">
        <v>804</v>
      </c>
      <c r="B682" s="155">
        <v>1400</v>
      </c>
    </row>
    <row r="683" spans="1:2" ht="21" customHeight="1">
      <c r="A683" s="121" t="s">
        <v>805</v>
      </c>
      <c r="B683" s="155"/>
    </row>
    <row r="684" spans="1:2" ht="21" customHeight="1">
      <c r="A684" s="121" t="s">
        <v>806</v>
      </c>
      <c r="B684" s="155">
        <f>SUM(B685:B687)</f>
        <v>0</v>
      </c>
    </row>
    <row r="685" spans="1:2" ht="21" customHeight="1">
      <c r="A685" s="121" t="s">
        <v>807</v>
      </c>
      <c r="B685" s="155"/>
    </row>
    <row r="686" spans="1:2" ht="21" customHeight="1">
      <c r="A686" s="121" t="s">
        <v>808</v>
      </c>
      <c r="B686" s="155"/>
    </row>
    <row r="687" spans="1:2" ht="21" customHeight="1">
      <c r="A687" s="121" t="s">
        <v>809</v>
      </c>
      <c r="B687" s="155"/>
    </row>
    <row r="688" spans="1:2" ht="21" customHeight="1">
      <c r="A688" s="121" t="s">
        <v>810</v>
      </c>
      <c r="B688" s="155">
        <f>SUM(B689:B690)</f>
        <v>0</v>
      </c>
    </row>
    <row r="689" spans="1:2" ht="21" customHeight="1">
      <c r="A689" s="121" t="s">
        <v>811</v>
      </c>
      <c r="B689" s="155"/>
    </row>
    <row r="690" spans="1:2" ht="21" customHeight="1">
      <c r="A690" s="121" t="s">
        <v>812</v>
      </c>
      <c r="B690" s="155"/>
    </row>
    <row r="691" spans="1:2" ht="21" customHeight="1">
      <c r="A691" s="121" t="s">
        <v>813</v>
      </c>
      <c r="B691" s="155">
        <f>SUM(B692:B699)</f>
        <v>549</v>
      </c>
    </row>
    <row r="692" spans="1:2" ht="21" customHeight="1">
      <c r="A692" s="121" t="s">
        <v>313</v>
      </c>
      <c r="B692" s="155">
        <v>83</v>
      </c>
    </row>
    <row r="693" spans="1:2" ht="21" customHeight="1">
      <c r="A693" s="121" t="s">
        <v>314</v>
      </c>
      <c r="B693" s="155"/>
    </row>
    <row r="694" spans="1:2" ht="21" customHeight="1">
      <c r="A694" s="121" t="s">
        <v>315</v>
      </c>
      <c r="B694" s="155"/>
    </row>
    <row r="695" spans="1:2" ht="21" customHeight="1">
      <c r="A695" s="121" t="s">
        <v>353</v>
      </c>
      <c r="B695" s="155"/>
    </row>
    <row r="696" spans="1:2" ht="21" customHeight="1">
      <c r="A696" s="121" t="s">
        <v>814</v>
      </c>
      <c r="B696" s="155">
        <v>118</v>
      </c>
    </row>
    <row r="697" spans="1:2" ht="21" customHeight="1">
      <c r="A697" s="121" t="s">
        <v>815</v>
      </c>
      <c r="B697" s="155">
        <v>348</v>
      </c>
    </row>
    <row r="698" spans="1:2" ht="21" customHeight="1">
      <c r="A698" s="121" t="s">
        <v>322</v>
      </c>
      <c r="B698" s="155"/>
    </row>
    <row r="699" spans="1:2" ht="21" customHeight="1">
      <c r="A699" s="121" t="s">
        <v>816</v>
      </c>
      <c r="B699" s="155"/>
    </row>
    <row r="700" spans="1:2" ht="21" customHeight="1">
      <c r="A700" s="121" t="s">
        <v>817</v>
      </c>
      <c r="B700" s="155">
        <v>386</v>
      </c>
    </row>
    <row r="701" spans="1:2" ht="21" customHeight="1">
      <c r="A701" s="166" t="s">
        <v>818</v>
      </c>
      <c r="B701" s="155"/>
    </row>
    <row r="702" spans="1:2" ht="21" customHeight="1">
      <c r="A702" s="166" t="s">
        <v>819</v>
      </c>
      <c r="B702" s="155">
        <f>B703+B713+B717+B726+B731+B738+B744+B747+B750+B751+B752+B758+B759+B760+B775</f>
        <v>850</v>
      </c>
    </row>
    <row r="703" spans="1:2" ht="21" customHeight="1">
      <c r="A703" s="166" t="s">
        <v>820</v>
      </c>
      <c r="B703" s="155">
        <f>SUM(B704:B712)</f>
        <v>0</v>
      </c>
    </row>
    <row r="704" spans="1:2" ht="21" customHeight="1">
      <c r="A704" s="166" t="s">
        <v>313</v>
      </c>
      <c r="B704" s="155"/>
    </row>
    <row r="705" spans="1:2" ht="21" customHeight="1">
      <c r="A705" s="166" t="s">
        <v>314</v>
      </c>
      <c r="B705" s="155"/>
    </row>
    <row r="706" spans="1:2" ht="21" customHeight="1">
      <c r="A706" s="166" t="s">
        <v>315</v>
      </c>
      <c r="B706" s="155"/>
    </row>
    <row r="707" spans="1:2" ht="21" customHeight="1">
      <c r="A707" s="166" t="s">
        <v>821</v>
      </c>
      <c r="B707" s="155"/>
    </row>
    <row r="708" spans="1:2" ht="21" customHeight="1">
      <c r="A708" s="166" t="s">
        <v>822</v>
      </c>
      <c r="B708" s="155"/>
    </row>
    <row r="709" spans="1:2" ht="21" customHeight="1">
      <c r="A709" s="166" t="s">
        <v>823</v>
      </c>
      <c r="B709" s="155"/>
    </row>
    <row r="710" spans="1:2" ht="21" customHeight="1">
      <c r="A710" s="166" t="s">
        <v>824</v>
      </c>
      <c r="B710" s="155"/>
    </row>
    <row r="711" spans="1:2" ht="21" customHeight="1">
      <c r="A711" s="166" t="s">
        <v>825</v>
      </c>
      <c r="B711" s="155"/>
    </row>
    <row r="712" spans="1:2" ht="21" customHeight="1">
      <c r="A712" s="166" t="s">
        <v>826</v>
      </c>
      <c r="B712" s="155"/>
    </row>
    <row r="713" spans="1:2" ht="21" customHeight="1">
      <c r="A713" s="166" t="s">
        <v>827</v>
      </c>
      <c r="B713" s="163">
        <f>SUM(B714:B716)</f>
        <v>0</v>
      </c>
    </row>
    <row r="714" spans="1:2" ht="21" customHeight="1">
      <c r="A714" s="166" t="s">
        <v>828</v>
      </c>
      <c r="B714" s="163"/>
    </row>
    <row r="715" spans="1:2" ht="21" customHeight="1">
      <c r="A715" s="166" t="s">
        <v>829</v>
      </c>
      <c r="B715" s="164"/>
    </row>
    <row r="716" spans="1:2" ht="21" customHeight="1">
      <c r="A716" s="166" t="s">
        <v>830</v>
      </c>
      <c r="B716" s="164"/>
    </row>
    <row r="717" spans="1:2" ht="21" customHeight="1">
      <c r="A717" s="166" t="s">
        <v>831</v>
      </c>
      <c r="B717" s="163">
        <f>SUM(B718:B725)</f>
        <v>850</v>
      </c>
    </row>
    <row r="718" spans="1:2" ht="21" customHeight="1">
      <c r="A718" s="166" t="s">
        <v>832</v>
      </c>
      <c r="B718" s="163">
        <v>300</v>
      </c>
    </row>
    <row r="719" spans="1:2" ht="21" customHeight="1">
      <c r="A719" s="166" t="s">
        <v>833</v>
      </c>
      <c r="B719" s="163">
        <v>400</v>
      </c>
    </row>
    <row r="720" spans="1:2" ht="21" customHeight="1">
      <c r="A720" s="166" t="s">
        <v>834</v>
      </c>
      <c r="B720" s="164"/>
    </row>
    <row r="721" spans="1:2" ht="21" customHeight="1">
      <c r="A721" s="166" t="s">
        <v>835</v>
      </c>
      <c r="B721" s="163">
        <v>150</v>
      </c>
    </row>
    <row r="722" spans="1:2" ht="21" customHeight="1">
      <c r="A722" s="166" t="s">
        <v>836</v>
      </c>
      <c r="B722" s="164"/>
    </row>
    <row r="723" spans="1:2" ht="21" customHeight="1">
      <c r="A723" s="166" t="s">
        <v>837</v>
      </c>
      <c r="B723" s="164"/>
    </row>
    <row r="724" spans="1:2" ht="21" customHeight="1">
      <c r="A724" s="166" t="s">
        <v>838</v>
      </c>
      <c r="B724" s="164"/>
    </row>
    <row r="725" spans="1:2" ht="21" customHeight="1">
      <c r="A725" s="166" t="s">
        <v>839</v>
      </c>
      <c r="B725" s="163"/>
    </row>
    <row r="726" spans="1:2" ht="21" customHeight="1">
      <c r="A726" s="166" t="s">
        <v>840</v>
      </c>
      <c r="B726" s="163">
        <f>SUM(B727:B730)</f>
        <v>0</v>
      </c>
    </row>
    <row r="727" spans="1:2" ht="21" customHeight="1">
      <c r="A727" s="166" t="s">
        <v>841</v>
      </c>
      <c r="B727" s="164"/>
    </row>
    <row r="728" spans="1:2" ht="21" customHeight="1">
      <c r="A728" s="166" t="s">
        <v>842</v>
      </c>
      <c r="B728" s="163"/>
    </row>
    <row r="729" spans="1:2" ht="21" customHeight="1">
      <c r="A729" s="166" t="s">
        <v>843</v>
      </c>
      <c r="B729" s="164"/>
    </row>
    <row r="730" spans="1:2" ht="21" customHeight="1">
      <c r="A730" s="166" t="s">
        <v>844</v>
      </c>
      <c r="B730" s="164"/>
    </row>
    <row r="731" spans="1:2" ht="21" customHeight="1">
      <c r="A731" s="166" t="s">
        <v>845</v>
      </c>
      <c r="B731" s="155">
        <f>SUM(B732:B737)</f>
        <v>0</v>
      </c>
    </row>
    <row r="732" spans="1:2" ht="21" customHeight="1">
      <c r="A732" s="166" t="s">
        <v>846</v>
      </c>
      <c r="B732" s="155"/>
    </row>
    <row r="733" spans="1:2" ht="21" customHeight="1">
      <c r="A733" s="166" t="s">
        <v>847</v>
      </c>
      <c r="B733" s="155"/>
    </row>
    <row r="734" spans="1:2" ht="21" customHeight="1">
      <c r="A734" s="166" t="s">
        <v>848</v>
      </c>
      <c r="B734" s="155"/>
    </row>
    <row r="735" spans="1:2" ht="21" customHeight="1">
      <c r="A735" s="166" t="s">
        <v>849</v>
      </c>
      <c r="B735" s="155"/>
    </row>
    <row r="736" spans="1:2" ht="21" customHeight="1">
      <c r="A736" s="166" t="s">
        <v>850</v>
      </c>
      <c r="B736" s="155"/>
    </row>
    <row r="737" spans="1:2" ht="21" customHeight="1">
      <c r="A737" s="166" t="s">
        <v>851</v>
      </c>
      <c r="B737" s="155"/>
    </row>
    <row r="738" spans="1:2" ht="21" customHeight="1">
      <c r="A738" s="166" t="s">
        <v>852</v>
      </c>
      <c r="B738" s="155">
        <f>SUM(B739:B743)</f>
        <v>0</v>
      </c>
    </row>
    <row r="739" spans="1:2" ht="21" customHeight="1">
      <c r="A739" s="166" t="s">
        <v>853</v>
      </c>
      <c r="B739" s="155"/>
    </row>
    <row r="740" spans="1:2" ht="21" customHeight="1">
      <c r="A740" s="166" t="s">
        <v>854</v>
      </c>
      <c r="B740" s="155"/>
    </row>
    <row r="741" spans="1:2" ht="21" customHeight="1">
      <c r="A741" s="166" t="s">
        <v>855</v>
      </c>
      <c r="B741" s="155"/>
    </row>
    <row r="742" spans="1:2" ht="21" customHeight="1">
      <c r="A742" s="166" t="s">
        <v>856</v>
      </c>
      <c r="B742" s="155"/>
    </row>
    <row r="743" spans="1:2" ht="21" customHeight="1">
      <c r="A743" s="166" t="s">
        <v>857</v>
      </c>
      <c r="B743" s="155"/>
    </row>
    <row r="744" spans="1:2" ht="21" customHeight="1">
      <c r="A744" s="166" t="s">
        <v>858</v>
      </c>
      <c r="B744" s="155">
        <f>SUM(B745:B746)</f>
        <v>0</v>
      </c>
    </row>
    <row r="745" spans="1:2" ht="21" customHeight="1">
      <c r="A745" s="166" t="s">
        <v>859</v>
      </c>
      <c r="B745" s="155"/>
    </row>
    <row r="746" spans="1:2" ht="21" customHeight="1">
      <c r="A746" s="166" t="s">
        <v>860</v>
      </c>
      <c r="B746" s="155"/>
    </row>
    <row r="747" spans="1:2" ht="21" customHeight="1">
      <c r="A747" s="166" t="s">
        <v>861</v>
      </c>
      <c r="B747" s="155">
        <f>SUM(B748:B749)</f>
        <v>0</v>
      </c>
    </row>
    <row r="748" spans="1:2" ht="21" customHeight="1">
      <c r="A748" s="166" t="s">
        <v>862</v>
      </c>
      <c r="B748" s="155"/>
    </row>
    <row r="749" spans="1:2" ht="21" customHeight="1">
      <c r="A749" s="166" t="s">
        <v>863</v>
      </c>
      <c r="B749" s="155"/>
    </row>
    <row r="750" spans="1:2" ht="21" customHeight="1">
      <c r="A750" s="166" t="s">
        <v>864</v>
      </c>
      <c r="B750" s="155"/>
    </row>
    <row r="751" spans="1:2" ht="21" customHeight="1">
      <c r="A751" s="166" t="s">
        <v>865</v>
      </c>
      <c r="B751" s="155"/>
    </row>
    <row r="752" spans="1:2" ht="21" customHeight="1">
      <c r="A752" s="166" t="s">
        <v>866</v>
      </c>
      <c r="B752" s="155">
        <f>SUM(B753:B757)</f>
        <v>0</v>
      </c>
    </row>
    <row r="753" spans="1:2" ht="21" customHeight="1">
      <c r="A753" s="166" t="s">
        <v>867</v>
      </c>
      <c r="B753" s="155"/>
    </row>
    <row r="754" spans="1:2" ht="21" customHeight="1">
      <c r="A754" s="166" t="s">
        <v>868</v>
      </c>
      <c r="B754" s="155"/>
    </row>
    <row r="755" spans="1:2" ht="21" customHeight="1">
      <c r="A755" s="166" t="s">
        <v>869</v>
      </c>
      <c r="B755" s="155"/>
    </row>
    <row r="756" spans="1:2" ht="21" customHeight="1">
      <c r="A756" s="166" t="s">
        <v>870</v>
      </c>
      <c r="B756" s="155"/>
    </row>
    <row r="757" spans="1:2" ht="21" customHeight="1">
      <c r="A757" s="166" t="s">
        <v>871</v>
      </c>
      <c r="B757" s="155"/>
    </row>
    <row r="758" spans="1:2" ht="21" customHeight="1">
      <c r="A758" s="166" t="s">
        <v>872</v>
      </c>
      <c r="B758" s="155"/>
    </row>
    <row r="759" spans="1:2" ht="21" customHeight="1">
      <c r="A759" s="166" t="s">
        <v>873</v>
      </c>
      <c r="B759" s="155"/>
    </row>
    <row r="760" spans="1:2" ht="21" customHeight="1">
      <c r="A760" s="166" t="s">
        <v>874</v>
      </c>
      <c r="B760" s="155">
        <f>SUM(B761:B774)</f>
        <v>0</v>
      </c>
    </row>
    <row r="761" spans="1:2" ht="21" customHeight="1">
      <c r="A761" s="166" t="s">
        <v>313</v>
      </c>
      <c r="B761" s="155"/>
    </row>
    <row r="762" spans="1:2" ht="21" customHeight="1">
      <c r="A762" s="166" t="s">
        <v>314</v>
      </c>
      <c r="B762" s="155"/>
    </row>
    <row r="763" spans="1:2" ht="21" customHeight="1">
      <c r="A763" s="166" t="s">
        <v>315</v>
      </c>
      <c r="B763" s="155"/>
    </row>
    <row r="764" spans="1:2" ht="21" customHeight="1">
      <c r="A764" s="166" t="s">
        <v>875</v>
      </c>
      <c r="B764" s="155"/>
    </row>
    <row r="765" spans="1:2" ht="21" customHeight="1">
      <c r="A765" s="166" t="s">
        <v>876</v>
      </c>
      <c r="B765" s="155"/>
    </row>
    <row r="766" spans="1:2" ht="21" customHeight="1">
      <c r="A766" s="166" t="s">
        <v>877</v>
      </c>
      <c r="B766" s="155"/>
    </row>
    <row r="767" spans="1:2" ht="21" customHeight="1">
      <c r="A767" s="166" t="s">
        <v>878</v>
      </c>
      <c r="B767" s="155"/>
    </row>
    <row r="768" spans="1:2" ht="21" customHeight="1">
      <c r="A768" s="166" t="s">
        <v>879</v>
      </c>
      <c r="B768" s="155"/>
    </row>
    <row r="769" spans="1:2" ht="21" customHeight="1">
      <c r="A769" s="166" t="s">
        <v>880</v>
      </c>
      <c r="B769" s="155"/>
    </row>
    <row r="770" spans="1:2" ht="21" customHeight="1">
      <c r="A770" s="166" t="s">
        <v>881</v>
      </c>
      <c r="B770" s="155"/>
    </row>
    <row r="771" spans="1:2" ht="21" customHeight="1">
      <c r="A771" s="166" t="s">
        <v>353</v>
      </c>
      <c r="B771" s="155"/>
    </row>
    <row r="772" spans="1:2" ht="21" customHeight="1">
      <c r="A772" s="166" t="s">
        <v>882</v>
      </c>
      <c r="B772" s="155"/>
    </row>
    <row r="773" spans="1:2" ht="21" customHeight="1">
      <c r="A773" s="166" t="s">
        <v>322</v>
      </c>
      <c r="B773" s="155"/>
    </row>
    <row r="774" spans="1:2" ht="21" customHeight="1">
      <c r="A774" s="166" t="s">
        <v>883</v>
      </c>
      <c r="B774" s="155"/>
    </row>
    <row r="775" spans="1:2" ht="21" customHeight="1">
      <c r="A775" s="166" t="s">
        <v>884</v>
      </c>
      <c r="B775" s="155"/>
    </row>
    <row r="776" spans="1:2" ht="21" customHeight="1">
      <c r="A776" s="166" t="s">
        <v>885</v>
      </c>
      <c r="B776" s="155">
        <f>B777+B788+B789+B792+B793+B794</f>
        <v>2266</v>
      </c>
    </row>
    <row r="777" spans="1:2" ht="21" customHeight="1">
      <c r="A777" s="166" t="s">
        <v>886</v>
      </c>
      <c r="B777" s="155">
        <f>SUM(B778:B787)</f>
        <v>618</v>
      </c>
    </row>
    <row r="778" spans="1:2" ht="21" customHeight="1">
      <c r="A778" s="166" t="s">
        <v>313</v>
      </c>
      <c r="B778" s="155">
        <v>200</v>
      </c>
    </row>
    <row r="779" spans="1:2" ht="21" customHeight="1">
      <c r="A779" s="166" t="s">
        <v>314</v>
      </c>
      <c r="B779" s="155"/>
    </row>
    <row r="780" spans="1:2" ht="21" customHeight="1">
      <c r="A780" s="166" t="s">
        <v>315</v>
      </c>
      <c r="B780" s="155"/>
    </row>
    <row r="781" spans="1:2" ht="21" customHeight="1">
      <c r="A781" s="166" t="s">
        <v>887</v>
      </c>
      <c r="B781" s="155">
        <v>210</v>
      </c>
    </row>
    <row r="782" spans="1:2" ht="21" customHeight="1">
      <c r="A782" s="166" t="s">
        <v>888</v>
      </c>
      <c r="B782" s="155"/>
    </row>
    <row r="783" spans="1:2" ht="21" customHeight="1">
      <c r="A783" s="166" t="s">
        <v>889</v>
      </c>
      <c r="B783" s="155"/>
    </row>
    <row r="784" spans="1:2" ht="21" customHeight="1">
      <c r="A784" s="166" t="s">
        <v>890</v>
      </c>
      <c r="B784" s="155">
        <v>173</v>
      </c>
    </row>
    <row r="785" spans="1:2" ht="21" customHeight="1">
      <c r="A785" s="166" t="s">
        <v>891</v>
      </c>
      <c r="B785" s="155"/>
    </row>
    <row r="786" spans="1:2" ht="21" customHeight="1">
      <c r="A786" s="166" t="s">
        <v>892</v>
      </c>
      <c r="B786" s="155"/>
    </row>
    <row r="787" spans="1:2" ht="21" customHeight="1">
      <c r="A787" s="166" t="s">
        <v>893</v>
      </c>
      <c r="B787" s="155">
        <v>35</v>
      </c>
    </row>
    <row r="788" spans="1:194" s="150" customFormat="1" ht="21" customHeight="1">
      <c r="A788" s="166" t="s">
        <v>894</v>
      </c>
      <c r="B788" s="155">
        <v>322</v>
      </c>
      <c r="C788" s="149"/>
      <c r="D788" s="149"/>
      <c r="E788" s="149"/>
      <c r="F788" s="149"/>
      <c r="G788" s="149"/>
      <c r="H788" s="149"/>
      <c r="I788" s="149"/>
      <c r="J788" s="149"/>
      <c r="K788" s="149"/>
      <c r="L788" s="149"/>
      <c r="M788" s="149"/>
      <c r="N788" s="149"/>
      <c r="O788" s="149"/>
      <c r="P788" s="149"/>
      <c r="Q788" s="149"/>
      <c r="R788" s="149"/>
      <c r="S788" s="149"/>
      <c r="T788" s="149"/>
      <c r="U788" s="149"/>
      <c r="V788" s="149"/>
      <c r="W788" s="149"/>
      <c r="X788" s="149"/>
      <c r="Y788" s="149"/>
      <c r="Z788" s="149"/>
      <c r="AA788" s="149"/>
      <c r="AB788" s="149"/>
      <c r="AC788" s="149"/>
      <c r="AD788" s="149"/>
      <c r="AE788" s="149"/>
      <c r="AF788" s="149"/>
      <c r="AG788" s="149"/>
      <c r="AH788" s="149"/>
      <c r="AI788" s="149"/>
      <c r="AJ788" s="149"/>
      <c r="AK788" s="149"/>
      <c r="AL788" s="149"/>
      <c r="AM788" s="149"/>
      <c r="AN788" s="149"/>
      <c r="AO788" s="149"/>
      <c r="AP788" s="149"/>
      <c r="AQ788" s="149"/>
      <c r="AR788" s="149"/>
      <c r="AS788" s="149"/>
      <c r="AT788" s="149"/>
      <c r="AU788" s="149"/>
      <c r="AV788" s="149"/>
      <c r="AW788" s="149"/>
      <c r="AX788" s="149"/>
      <c r="AY788" s="149"/>
      <c r="AZ788" s="149"/>
      <c r="BA788" s="149"/>
      <c r="BB788" s="149"/>
      <c r="BC788" s="149"/>
      <c r="BD788" s="149"/>
      <c r="BE788" s="149"/>
      <c r="BF788" s="149"/>
      <c r="BG788" s="149"/>
      <c r="BH788" s="149"/>
      <c r="BI788" s="149"/>
      <c r="BJ788" s="149"/>
      <c r="BK788" s="149"/>
      <c r="BL788" s="149"/>
      <c r="BM788" s="149"/>
      <c r="BN788" s="149"/>
      <c r="BO788" s="149"/>
      <c r="BP788" s="149"/>
      <c r="BQ788" s="149"/>
      <c r="BR788" s="149"/>
      <c r="BS788" s="149"/>
      <c r="BT788" s="149"/>
      <c r="BU788" s="149"/>
      <c r="BV788" s="149"/>
      <c r="BW788" s="149"/>
      <c r="BX788" s="149"/>
      <c r="BY788" s="149"/>
      <c r="BZ788" s="149"/>
      <c r="CA788" s="149"/>
      <c r="CB788" s="149"/>
      <c r="CC788" s="149"/>
      <c r="CD788" s="149"/>
      <c r="CE788" s="149"/>
      <c r="CF788" s="149"/>
      <c r="CG788" s="149"/>
      <c r="CH788" s="149"/>
      <c r="CI788" s="149"/>
      <c r="CJ788" s="149"/>
      <c r="CK788" s="149"/>
      <c r="CL788" s="149"/>
      <c r="CM788" s="149"/>
      <c r="CN788" s="149"/>
      <c r="CO788" s="149"/>
      <c r="CP788" s="149"/>
      <c r="CQ788" s="149"/>
      <c r="CR788" s="149"/>
      <c r="CS788" s="149"/>
      <c r="CT788" s="149"/>
      <c r="CU788" s="149"/>
      <c r="CV788" s="149"/>
      <c r="CW788" s="149"/>
      <c r="CX788" s="149"/>
      <c r="CY788" s="149"/>
      <c r="CZ788" s="149"/>
      <c r="DA788" s="149"/>
      <c r="DB788" s="149"/>
      <c r="DC788" s="149"/>
      <c r="DD788" s="149"/>
      <c r="DE788" s="149"/>
      <c r="DF788" s="149"/>
      <c r="DG788" s="149"/>
      <c r="DH788" s="149"/>
      <c r="DI788" s="149"/>
      <c r="DJ788" s="149"/>
      <c r="DK788" s="149"/>
      <c r="DL788" s="149"/>
      <c r="DM788" s="149"/>
      <c r="DN788" s="149"/>
      <c r="DO788" s="149"/>
      <c r="DP788" s="149"/>
      <c r="DQ788" s="149"/>
      <c r="DR788" s="149"/>
      <c r="DS788" s="149"/>
      <c r="DT788" s="149"/>
      <c r="DU788" s="149"/>
      <c r="DV788" s="149"/>
      <c r="DW788" s="149"/>
      <c r="DX788" s="149"/>
      <c r="DY788" s="149"/>
      <c r="DZ788" s="149"/>
      <c r="EA788" s="149"/>
      <c r="EB788" s="149"/>
      <c r="EC788" s="149"/>
      <c r="ED788" s="149"/>
      <c r="EE788" s="149"/>
      <c r="EF788" s="149"/>
      <c r="EG788" s="149"/>
      <c r="EH788" s="149"/>
      <c r="EI788" s="149"/>
      <c r="EJ788" s="149"/>
      <c r="EK788" s="149"/>
      <c r="EL788" s="149"/>
      <c r="EM788" s="149"/>
      <c r="EN788" s="149"/>
      <c r="EO788" s="149"/>
      <c r="EP788" s="149"/>
      <c r="EQ788" s="149"/>
      <c r="ER788" s="149"/>
      <c r="ES788" s="149"/>
      <c r="ET788" s="149"/>
      <c r="EU788" s="149"/>
      <c r="EV788" s="149"/>
      <c r="EW788" s="149"/>
      <c r="EX788" s="149"/>
      <c r="EY788" s="149"/>
      <c r="EZ788" s="149"/>
      <c r="FA788" s="149"/>
      <c r="FB788" s="149"/>
      <c r="FC788" s="149"/>
      <c r="FD788" s="149"/>
      <c r="FE788" s="149"/>
      <c r="FF788" s="149"/>
      <c r="FG788" s="149"/>
      <c r="FH788" s="149"/>
      <c r="FI788" s="149"/>
      <c r="FJ788" s="149"/>
      <c r="FK788" s="149"/>
      <c r="FL788" s="149"/>
      <c r="FM788" s="149"/>
      <c r="FN788" s="149"/>
      <c r="FO788" s="149"/>
      <c r="FP788" s="149"/>
      <c r="FQ788" s="149"/>
      <c r="FR788" s="149"/>
      <c r="FS788" s="149"/>
      <c r="FT788" s="149"/>
      <c r="FU788" s="149"/>
      <c r="FV788" s="149"/>
      <c r="FW788" s="149"/>
      <c r="FX788" s="149"/>
      <c r="FY788" s="149"/>
      <c r="FZ788" s="149"/>
      <c r="GA788" s="149"/>
      <c r="GB788" s="149"/>
      <c r="GC788" s="149"/>
      <c r="GD788" s="149"/>
      <c r="GE788" s="149"/>
      <c r="GF788" s="149"/>
      <c r="GG788" s="149"/>
      <c r="GH788" s="149"/>
      <c r="GI788" s="149"/>
      <c r="GJ788" s="149"/>
      <c r="GK788" s="149"/>
      <c r="GL788" s="149"/>
    </row>
    <row r="789" spans="1:2" ht="21" customHeight="1">
      <c r="A789" s="166" t="s">
        <v>895</v>
      </c>
      <c r="B789" s="155">
        <f>SUM(B790:B791)</f>
        <v>120</v>
      </c>
    </row>
    <row r="790" spans="1:2" ht="21" customHeight="1">
      <c r="A790" s="166" t="s">
        <v>896</v>
      </c>
      <c r="B790" s="155">
        <v>120</v>
      </c>
    </row>
    <row r="791" spans="1:2" ht="21" customHeight="1">
      <c r="A791" s="166" t="s">
        <v>897</v>
      </c>
      <c r="B791" s="155"/>
    </row>
    <row r="792" spans="1:194" s="150" customFormat="1" ht="21" customHeight="1">
      <c r="A792" s="166" t="s">
        <v>898</v>
      </c>
      <c r="B792" s="155">
        <v>1057</v>
      </c>
      <c r="C792" s="149"/>
      <c r="D792" s="149"/>
      <c r="E792" s="149"/>
      <c r="F792" s="149"/>
      <c r="G792" s="149"/>
      <c r="H792" s="149"/>
      <c r="I792" s="149"/>
      <c r="J792" s="149"/>
      <c r="K792" s="149"/>
      <c r="L792" s="149"/>
      <c r="M792" s="149"/>
      <c r="N792" s="149"/>
      <c r="O792" s="149"/>
      <c r="P792" s="149"/>
      <c r="Q792" s="149"/>
      <c r="R792" s="149"/>
      <c r="S792" s="149"/>
      <c r="T792" s="149"/>
      <c r="U792" s="149"/>
      <c r="V792" s="149"/>
      <c r="W792" s="149"/>
      <c r="X792" s="149"/>
      <c r="Y792" s="149"/>
      <c r="Z792" s="149"/>
      <c r="AA792" s="149"/>
      <c r="AB792" s="149"/>
      <c r="AC792" s="149"/>
      <c r="AD792" s="149"/>
      <c r="AE792" s="149"/>
      <c r="AF792" s="149"/>
      <c r="AG792" s="149"/>
      <c r="AH792" s="149"/>
      <c r="AI792" s="149"/>
      <c r="AJ792" s="149"/>
      <c r="AK792" s="149"/>
      <c r="AL792" s="149"/>
      <c r="AM792" s="149"/>
      <c r="AN792" s="149"/>
      <c r="AO792" s="149"/>
      <c r="AP792" s="149"/>
      <c r="AQ792" s="149"/>
      <c r="AR792" s="149"/>
      <c r="AS792" s="149"/>
      <c r="AT792" s="149"/>
      <c r="AU792" s="149"/>
      <c r="AV792" s="149"/>
      <c r="AW792" s="149"/>
      <c r="AX792" s="149"/>
      <c r="AY792" s="149"/>
      <c r="AZ792" s="149"/>
      <c r="BA792" s="149"/>
      <c r="BB792" s="149"/>
      <c r="BC792" s="149"/>
      <c r="BD792" s="149"/>
      <c r="BE792" s="149"/>
      <c r="BF792" s="149"/>
      <c r="BG792" s="149"/>
      <c r="BH792" s="149"/>
      <c r="BI792" s="149"/>
      <c r="BJ792" s="149"/>
      <c r="BK792" s="149"/>
      <c r="BL792" s="149"/>
      <c r="BM792" s="149"/>
      <c r="BN792" s="149"/>
      <c r="BO792" s="149"/>
      <c r="BP792" s="149"/>
      <c r="BQ792" s="149"/>
      <c r="BR792" s="149"/>
      <c r="BS792" s="149"/>
      <c r="BT792" s="149"/>
      <c r="BU792" s="149"/>
      <c r="BV792" s="149"/>
      <c r="BW792" s="149"/>
      <c r="BX792" s="149"/>
      <c r="BY792" s="149"/>
      <c r="BZ792" s="149"/>
      <c r="CA792" s="149"/>
      <c r="CB792" s="149"/>
      <c r="CC792" s="149"/>
      <c r="CD792" s="149"/>
      <c r="CE792" s="149"/>
      <c r="CF792" s="149"/>
      <c r="CG792" s="149"/>
      <c r="CH792" s="149"/>
      <c r="CI792" s="149"/>
      <c r="CJ792" s="149"/>
      <c r="CK792" s="149"/>
      <c r="CL792" s="149"/>
      <c r="CM792" s="149"/>
      <c r="CN792" s="149"/>
      <c r="CO792" s="149"/>
      <c r="CP792" s="149"/>
      <c r="CQ792" s="149"/>
      <c r="CR792" s="149"/>
      <c r="CS792" s="149"/>
      <c r="CT792" s="149"/>
      <c r="CU792" s="149"/>
      <c r="CV792" s="149"/>
      <c r="CW792" s="149"/>
      <c r="CX792" s="149"/>
      <c r="CY792" s="149"/>
      <c r="CZ792" s="149"/>
      <c r="DA792" s="149"/>
      <c r="DB792" s="149"/>
      <c r="DC792" s="149"/>
      <c r="DD792" s="149"/>
      <c r="DE792" s="149"/>
      <c r="DF792" s="149"/>
      <c r="DG792" s="149"/>
      <c r="DH792" s="149"/>
      <c r="DI792" s="149"/>
      <c r="DJ792" s="149"/>
      <c r="DK792" s="149"/>
      <c r="DL792" s="149"/>
      <c r="DM792" s="149"/>
      <c r="DN792" s="149"/>
      <c r="DO792" s="149"/>
      <c r="DP792" s="149"/>
      <c r="DQ792" s="149"/>
      <c r="DR792" s="149"/>
      <c r="DS792" s="149"/>
      <c r="DT792" s="149"/>
      <c r="DU792" s="149"/>
      <c r="DV792" s="149"/>
      <c r="DW792" s="149"/>
      <c r="DX792" s="149"/>
      <c r="DY792" s="149"/>
      <c r="DZ792" s="149"/>
      <c r="EA792" s="149"/>
      <c r="EB792" s="149"/>
      <c r="EC792" s="149"/>
      <c r="ED792" s="149"/>
      <c r="EE792" s="149"/>
      <c r="EF792" s="149"/>
      <c r="EG792" s="149"/>
      <c r="EH792" s="149"/>
      <c r="EI792" s="149"/>
      <c r="EJ792" s="149"/>
      <c r="EK792" s="149"/>
      <c r="EL792" s="149"/>
      <c r="EM792" s="149"/>
      <c r="EN792" s="149"/>
      <c r="EO792" s="149"/>
      <c r="EP792" s="149"/>
      <c r="EQ792" s="149"/>
      <c r="ER792" s="149"/>
      <c r="ES792" s="149"/>
      <c r="ET792" s="149"/>
      <c r="EU792" s="149"/>
      <c r="EV792" s="149"/>
      <c r="EW792" s="149"/>
      <c r="EX792" s="149"/>
      <c r="EY792" s="149"/>
      <c r="EZ792" s="149"/>
      <c r="FA792" s="149"/>
      <c r="FB792" s="149"/>
      <c r="FC792" s="149"/>
      <c r="FD792" s="149"/>
      <c r="FE792" s="149"/>
      <c r="FF792" s="149"/>
      <c r="FG792" s="149"/>
      <c r="FH792" s="149"/>
      <c r="FI792" s="149"/>
      <c r="FJ792" s="149"/>
      <c r="FK792" s="149"/>
      <c r="FL792" s="149"/>
      <c r="FM792" s="149"/>
      <c r="FN792" s="149"/>
      <c r="FO792" s="149"/>
      <c r="FP792" s="149"/>
      <c r="FQ792" s="149"/>
      <c r="FR792" s="149"/>
      <c r="FS792" s="149"/>
      <c r="FT792" s="149"/>
      <c r="FU792" s="149"/>
      <c r="FV792" s="149"/>
      <c r="FW792" s="149"/>
      <c r="FX792" s="149"/>
      <c r="FY792" s="149"/>
      <c r="FZ792" s="149"/>
      <c r="GA792" s="149"/>
      <c r="GB792" s="149"/>
      <c r="GC792" s="149"/>
      <c r="GD792" s="149"/>
      <c r="GE792" s="149"/>
      <c r="GF792" s="149"/>
      <c r="GG792" s="149"/>
      <c r="GH792" s="149"/>
      <c r="GI792" s="149"/>
      <c r="GJ792" s="149"/>
      <c r="GK792" s="149"/>
      <c r="GL792" s="149"/>
    </row>
    <row r="793" spans="1:2" ht="21" customHeight="1">
      <c r="A793" s="166" t="s">
        <v>899</v>
      </c>
      <c r="B793" s="155">
        <v>149</v>
      </c>
    </row>
    <row r="794" spans="1:2" ht="21" customHeight="1">
      <c r="A794" s="166" t="s">
        <v>900</v>
      </c>
      <c r="B794" s="155"/>
    </row>
    <row r="795" spans="1:2" ht="21" customHeight="1">
      <c r="A795" s="166" t="s">
        <v>901</v>
      </c>
      <c r="B795" s="155">
        <f>B796+B822+B847+B875+B886+B893+B900+B903</f>
        <v>12847</v>
      </c>
    </row>
    <row r="796" spans="1:2" ht="21" customHeight="1">
      <c r="A796" s="166" t="s">
        <v>902</v>
      </c>
      <c r="B796" s="155">
        <f>SUM(B797:B821)</f>
        <v>3600</v>
      </c>
    </row>
    <row r="797" spans="1:2" ht="21" customHeight="1">
      <c r="A797" s="166" t="s">
        <v>313</v>
      </c>
      <c r="B797" s="155">
        <v>310</v>
      </c>
    </row>
    <row r="798" spans="1:2" ht="21" customHeight="1">
      <c r="A798" s="166" t="s">
        <v>314</v>
      </c>
      <c r="B798" s="155"/>
    </row>
    <row r="799" spans="1:2" ht="21" customHeight="1">
      <c r="A799" s="166" t="s">
        <v>315</v>
      </c>
      <c r="B799" s="155"/>
    </row>
    <row r="800" spans="1:2" ht="21" customHeight="1">
      <c r="A800" s="166" t="s">
        <v>322</v>
      </c>
      <c r="B800" s="155">
        <v>3008</v>
      </c>
    </row>
    <row r="801" spans="1:2" ht="21" customHeight="1">
      <c r="A801" s="166" t="s">
        <v>903</v>
      </c>
      <c r="B801" s="155"/>
    </row>
    <row r="802" spans="1:2" ht="21" customHeight="1">
      <c r="A802" s="166" t="s">
        <v>904</v>
      </c>
      <c r="B802" s="155">
        <v>25</v>
      </c>
    </row>
    <row r="803" spans="1:2" ht="21" customHeight="1">
      <c r="A803" s="166" t="s">
        <v>905</v>
      </c>
      <c r="B803" s="155">
        <v>30</v>
      </c>
    </row>
    <row r="804" spans="1:2" ht="21" customHeight="1">
      <c r="A804" s="166" t="s">
        <v>906</v>
      </c>
      <c r="B804" s="155">
        <v>5</v>
      </c>
    </row>
    <row r="805" spans="1:2" ht="21" customHeight="1">
      <c r="A805" s="166" t="s">
        <v>907</v>
      </c>
      <c r="B805" s="155">
        <v>132</v>
      </c>
    </row>
    <row r="806" spans="1:2" ht="21" customHeight="1">
      <c r="A806" s="166" t="s">
        <v>908</v>
      </c>
      <c r="B806" s="155">
        <v>5</v>
      </c>
    </row>
    <row r="807" spans="1:2" ht="21" customHeight="1">
      <c r="A807" s="166" t="s">
        <v>909</v>
      </c>
      <c r="B807" s="155">
        <v>5</v>
      </c>
    </row>
    <row r="808" spans="1:2" ht="21" customHeight="1">
      <c r="A808" s="166" t="s">
        <v>910</v>
      </c>
      <c r="B808" s="155"/>
    </row>
    <row r="809" spans="1:2" ht="21" customHeight="1">
      <c r="A809" s="166" t="s">
        <v>911</v>
      </c>
      <c r="B809" s="155"/>
    </row>
    <row r="810" spans="1:2" ht="21" customHeight="1">
      <c r="A810" s="166" t="s">
        <v>912</v>
      </c>
      <c r="B810" s="155"/>
    </row>
    <row r="811" spans="1:2" ht="21" customHeight="1">
      <c r="A811" s="166" t="s">
        <v>913</v>
      </c>
      <c r="B811" s="155"/>
    </row>
    <row r="812" spans="1:2" ht="21" customHeight="1">
      <c r="A812" s="166" t="s">
        <v>914</v>
      </c>
      <c r="B812" s="155">
        <v>30</v>
      </c>
    </row>
    <row r="813" spans="1:2" ht="21" customHeight="1">
      <c r="A813" s="166" t="s">
        <v>915</v>
      </c>
      <c r="B813" s="155">
        <v>50</v>
      </c>
    </row>
    <row r="814" spans="1:2" ht="21" customHeight="1">
      <c r="A814" s="166" t="s">
        <v>916</v>
      </c>
      <c r="B814" s="155"/>
    </row>
    <row r="815" spans="1:2" ht="21" customHeight="1">
      <c r="A815" s="166" t="s">
        <v>917</v>
      </c>
      <c r="B815" s="155"/>
    </row>
    <row r="816" spans="1:2" ht="21" customHeight="1">
      <c r="A816" s="166" t="s">
        <v>918</v>
      </c>
      <c r="B816" s="155"/>
    </row>
    <row r="817" spans="1:2" ht="21" customHeight="1">
      <c r="A817" s="166" t="s">
        <v>919</v>
      </c>
      <c r="B817" s="155"/>
    </row>
    <row r="818" spans="1:2" ht="21" customHeight="1">
      <c r="A818" s="166" t="s">
        <v>920</v>
      </c>
      <c r="B818" s="155"/>
    </row>
    <row r="819" spans="1:2" ht="21" customHeight="1">
      <c r="A819" s="166" t="s">
        <v>921</v>
      </c>
      <c r="B819" s="155"/>
    </row>
    <row r="820" spans="1:2" ht="21" customHeight="1">
      <c r="A820" s="166" t="s">
        <v>922</v>
      </c>
      <c r="B820" s="155"/>
    </row>
    <row r="821" spans="1:2" ht="21" customHeight="1">
      <c r="A821" s="166" t="s">
        <v>923</v>
      </c>
      <c r="B821" s="155"/>
    </row>
    <row r="822" spans="1:2" ht="21" customHeight="1">
      <c r="A822" s="166" t="s">
        <v>924</v>
      </c>
      <c r="B822" s="155">
        <f>SUM(B823:B846)</f>
        <v>2025</v>
      </c>
    </row>
    <row r="823" spans="1:2" ht="21" customHeight="1">
      <c r="A823" s="166" t="s">
        <v>313</v>
      </c>
      <c r="B823" s="155">
        <v>80</v>
      </c>
    </row>
    <row r="824" spans="1:2" ht="21" customHeight="1">
      <c r="A824" s="166" t="s">
        <v>314</v>
      </c>
      <c r="B824" s="155"/>
    </row>
    <row r="825" spans="1:2" ht="21" customHeight="1">
      <c r="A825" s="166" t="s">
        <v>315</v>
      </c>
      <c r="B825" s="155"/>
    </row>
    <row r="826" spans="1:2" ht="21" customHeight="1">
      <c r="A826" s="166" t="s">
        <v>925</v>
      </c>
      <c r="B826" s="155">
        <v>1769</v>
      </c>
    </row>
    <row r="827" spans="1:2" ht="21" customHeight="1">
      <c r="A827" s="166" t="s">
        <v>926</v>
      </c>
      <c r="B827" s="155">
        <v>50</v>
      </c>
    </row>
    <row r="828" spans="1:2" ht="21" customHeight="1">
      <c r="A828" s="166" t="s">
        <v>927</v>
      </c>
      <c r="B828" s="155">
        <v>10</v>
      </c>
    </row>
    <row r="829" spans="1:2" ht="21" customHeight="1">
      <c r="A829" s="166" t="s">
        <v>928</v>
      </c>
      <c r="B829" s="155">
        <v>0</v>
      </c>
    </row>
    <row r="830" spans="1:2" ht="21" customHeight="1">
      <c r="A830" s="166" t="s">
        <v>929</v>
      </c>
      <c r="B830" s="155">
        <v>60</v>
      </c>
    </row>
    <row r="831" spans="1:2" ht="21" customHeight="1">
      <c r="A831" s="166" t="s">
        <v>930</v>
      </c>
      <c r="B831" s="155"/>
    </row>
    <row r="832" spans="1:2" ht="21" customHeight="1">
      <c r="A832" s="166" t="s">
        <v>931</v>
      </c>
      <c r="B832" s="155"/>
    </row>
    <row r="833" spans="1:2" ht="21" customHeight="1">
      <c r="A833" s="166" t="s">
        <v>932</v>
      </c>
      <c r="B833" s="155">
        <v>0</v>
      </c>
    </row>
    <row r="834" spans="1:2" ht="21" customHeight="1">
      <c r="A834" s="166" t="s">
        <v>933</v>
      </c>
      <c r="B834" s="155"/>
    </row>
    <row r="835" spans="1:2" ht="21" customHeight="1">
      <c r="A835" s="166" t="s">
        <v>934</v>
      </c>
      <c r="B835" s="155"/>
    </row>
    <row r="836" spans="1:2" ht="21" customHeight="1">
      <c r="A836" s="166" t="s">
        <v>935</v>
      </c>
      <c r="B836" s="155"/>
    </row>
    <row r="837" spans="1:2" ht="21" customHeight="1">
      <c r="A837" s="166" t="s">
        <v>936</v>
      </c>
      <c r="B837" s="155"/>
    </row>
    <row r="838" spans="1:2" ht="21" customHeight="1">
      <c r="A838" s="166" t="s">
        <v>937</v>
      </c>
      <c r="B838" s="155"/>
    </row>
    <row r="839" spans="1:2" ht="21" customHeight="1">
      <c r="A839" s="166" t="s">
        <v>938</v>
      </c>
      <c r="B839" s="155"/>
    </row>
    <row r="840" spans="1:2" ht="21" customHeight="1">
      <c r="A840" s="166" t="s">
        <v>939</v>
      </c>
      <c r="B840" s="155"/>
    </row>
    <row r="841" spans="1:2" ht="21" customHeight="1">
      <c r="A841" s="166" t="s">
        <v>940</v>
      </c>
      <c r="B841" s="155"/>
    </row>
    <row r="842" spans="1:2" ht="21" customHeight="1">
      <c r="A842" s="166" t="s">
        <v>941</v>
      </c>
      <c r="B842" s="155">
        <v>10</v>
      </c>
    </row>
    <row r="843" spans="1:2" ht="21" customHeight="1">
      <c r="A843" s="166" t="s">
        <v>942</v>
      </c>
      <c r="B843" s="155"/>
    </row>
    <row r="844" spans="1:2" ht="21" customHeight="1">
      <c r="A844" s="166" t="s">
        <v>943</v>
      </c>
      <c r="B844" s="155"/>
    </row>
    <row r="845" spans="1:2" ht="21" customHeight="1">
      <c r="A845" s="166" t="s">
        <v>909</v>
      </c>
      <c r="B845" s="155">
        <v>46</v>
      </c>
    </row>
    <row r="846" spans="1:2" ht="21" customHeight="1">
      <c r="A846" s="166" t="s">
        <v>944</v>
      </c>
      <c r="B846" s="155"/>
    </row>
    <row r="847" spans="1:2" ht="21" customHeight="1">
      <c r="A847" s="166" t="s">
        <v>945</v>
      </c>
      <c r="B847" s="155">
        <f>SUM(B848:B874)</f>
        <v>2206</v>
      </c>
    </row>
    <row r="848" spans="1:2" ht="21" customHeight="1">
      <c r="A848" s="166" t="s">
        <v>313</v>
      </c>
      <c r="B848" s="155">
        <v>141</v>
      </c>
    </row>
    <row r="849" spans="1:2" ht="21" customHeight="1">
      <c r="A849" s="166" t="s">
        <v>314</v>
      </c>
      <c r="B849" s="155"/>
    </row>
    <row r="850" spans="1:2" ht="21" customHeight="1">
      <c r="A850" s="166" t="s">
        <v>315</v>
      </c>
      <c r="B850" s="155">
        <v>0</v>
      </c>
    </row>
    <row r="851" spans="1:2" ht="21" customHeight="1">
      <c r="A851" s="166" t="s">
        <v>946</v>
      </c>
      <c r="B851" s="155">
        <v>492</v>
      </c>
    </row>
    <row r="852" spans="1:2" ht="21" customHeight="1">
      <c r="A852" s="166" t="s">
        <v>947</v>
      </c>
      <c r="B852" s="155"/>
    </row>
    <row r="853" spans="1:2" ht="21" customHeight="1">
      <c r="A853" s="166" t="s">
        <v>948</v>
      </c>
      <c r="B853" s="155">
        <v>163</v>
      </c>
    </row>
    <row r="854" spans="1:2" ht="21" customHeight="1">
      <c r="A854" s="166" t="s">
        <v>949</v>
      </c>
      <c r="B854" s="155">
        <v>172</v>
      </c>
    </row>
    <row r="855" spans="1:2" ht="21" customHeight="1">
      <c r="A855" s="166" t="s">
        <v>950</v>
      </c>
      <c r="B855" s="155"/>
    </row>
    <row r="856" spans="1:2" ht="21" customHeight="1">
      <c r="A856" s="166" t="s">
        <v>951</v>
      </c>
      <c r="B856" s="155"/>
    </row>
    <row r="857" spans="1:2" ht="21" customHeight="1">
      <c r="A857" s="166" t="s">
        <v>952</v>
      </c>
      <c r="B857" s="155">
        <v>566</v>
      </c>
    </row>
    <row r="858" spans="1:2" ht="21" customHeight="1">
      <c r="A858" s="166" t="s">
        <v>953</v>
      </c>
      <c r="B858" s="155">
        <v>221</v>
      </c>
    </row>
    <row r="859" spans="1:2" ht="21" customHeight="1">
      <c r="A859" s="166" t="s">
        <v>954</v>
      </c>
      <c r="B859" s="155"/>
    </row>
    <row r="860" spans="1:2" ht="21" customHeight="1">
      <c r="A860" s="166" t="s">
        <v>955</v>
      </c>
      <c r="B860" s="155"/>
    </row>
    <row r="861" spans="1:2" ht="21" customHeight="1">
      <c r="A861" s="166" t="s">
        <v>956</v>
      </c>
      <c r="B861" s="155">
        <v>111</v>
      </c>
    </row>
    <row r="862" spans="1:2" ht="21" customHeight="1">
      <c r="A862" s="166" t="s">
        <v>957</v>
      </c>
      <c r="B862" s="155">
        <v>20</v>
      </c>
    </row>
    <row r="863" spans="1:2" ht="21" customHeight="1">
      <c r="A863" s="166" t="s">
        <v>958</v>
      </c>
      <c r="B863" s="155"/>
    </row>
    <row r="864" spans="1:2" ht="21" customHeight="1">
      <c r="A864" s="166" t="s">
        <v>959</v>
      </c>
      <c r="B864" s="155"/>
    </row>
    <row r="865" spans="1:2" ht="21" customHeight="1">
      <c r="A865" s="166" t="s">
        <v>960</v>
      </c>
      <c r="B865" s="155"/>
    </row>
    <row r="866" spans="1:2" ht="21" customHeight="1">
      <c r="A866" s="166" t="s">
        <v>961</v>
      </c>
      <c r="B866" s="155">
        <v>10</v>
      </c>
    </row>
    <row r="867" spans="1:2" ht="21" customHeight="1">
      <c r="A867" s="166" t="s">
        <v>962</v>
      </c>
      <c r="B867" s="155"/>
    </row>
    <row r="868" spans="1:2" ht="21" customHeight="1">
      <c r="A868" s="166" t="s">
        <v>963</v>
      </c>
      <c r="B868" s="155">
        <v>10</v>
      </c>
    </row>
    <row r="869" spans="1:2" ht="21" customHeight="1">
      <c r="A869" s="166" t="s">
        <v>937</v>
      </c>
      <c r="B869" s="155"/>
    </row>
    <row r="870" spans="1:2" ht="21" customHeight="1">
      <c r="A870" s="166" t="s">
        <v>964</v>
      </c>
      <c r="B870" s="155"/>
    </row>
    <row r="871" spans="1:2" ht="21" customHeight="1">
      <c r="A871" s="166" t="s">
        <v>965</v>
      </c>
      <c r="B871" s="155">
        <v>0</v>
      </c>
    </row>
    <row r="872" spans="1:2" ht="21" customHeight="1">
      <c r="A872" s="166" t="s">
        <v>966</v>
      </c>
      <c r="B872" s="155"/>
    </row>
    <row r="873" spans="1:2" ht="21" customHeight="1">
      <c r="A873" s="166" t="s">
        <v>967</v>
      </c>
      <c r="B873" s="155"/>
    </row>
    <row r="874" spans="1:2" ht="21" customHeight="1">
      <c r="A874" s="166" t="s">
        <v>968</v>
      </c>
      <c r="B874" s="155">
        <v>300</v>
      </c>
    </row>
    <row r="875" spans="1:2" ht="21" customHeight="1">
      <c r="A875" s="166" t="s">
        <v>969</v>
      </c>
      <c r="B875" s="155">
        <f>SUM(B876:B885)</f>
        <v>2103</v>
      </c>
    </row>
    <row r="876" spans="1:2" ht="21" customHeight="1">
      <c r="A876" s="166" t="s">
        <v>313</v>
      </c>
      <c r="B876" s="155">
        <v>310</v>
      </c>
    </row>
    <row r="877" spans="1:2" ht="21" customHeight="1">
      <c r="A877" s="166" t="s">
        <v>314</v>
      </c>
      <c r="B877" s="155"/>
    </row>
    <row r="878" spans="1:2" ht="21" customHeight="1">
      <c r="A878" s="166" t="s">
        <v>315</v>
      </c>
      <c r="B878" s="155"/>
    </row>
    <row r="879" spans="1:2" ht="21" customHeight="1">
      <c r="A879" s="166" t="s">
        <v>970</v>
      </c>
      <c r="B879" s="155"/>
    </row>
    <row r="880" spans="1:2" ht="21" customHeight="1">
      <c r="A880" s="166" t="s">
        <v>971</v>
      </c>
      <c r="B880" s="155">
        <v>0</v>
      </c>
    </row>
    <row r="881" spans="1:2" ht="21" customHeight="1">
      <c r="A881" s="166" t="s">
        <v>972</v>
      </c>
      <c r="B881" s="155">
        <v>255</v>
      </c>
    </row>
    <row r="882" spans="1:2" ht="21" customHeight="1">
      <c r="A882" s="166" t="s">
        <v>973</v>
      </c>
      <c r="B882" s="155"/>
    </row>
    <row r="883" spans="1:2" ht="21" customHeight="1">
      <c r="A883" s="166" t="s">
        <v>974</v>
      </c>
      <c r="B883" s="155"/>
    </row>
    <row r="884" spans="1:2" ht="21" customHeight="1">
      <c r="A884" s="166" t="s">
        <v>975</v>
      </c>
      <c r="B884" s="155">
        <v>227</v>
      </c>
    </row>
    <row r="885" spans="1:2" ht="21" customHeight="1">
      <c r="A885" s="166" t="s">
        <v>976</v>
      </c>
      <c r="B885" s="155">
        <v>1311</v>
      </c>
    </row>
    <row r="886" spans="1:2" ht="21" customHeight="1">
      <c r="A886" s="166" t="s">
        <v>977</v>
      </c>
      <c r="B886" s="155">
        <f>SUM(B887:B892)</f>
        <v>2560</v>
      </c>
    </row>
    <row r="887" spans="1:2" ht="21" customHeight="1">
      <c r="A887" s="166" t="s">
        <v>978</v>
      </c>
      <c r="B887" s="155">
        <v>300</v>
      </c>
    </row>
    <row r="888" spans="1:2" ht="21" customHeight="1">
      <c r="A888" s="166" t="s">
        <v>979</v>
      </c>
      <c r="B888" s="155"/>
    </row>
    <row r="889" spans="1:2" ht="21" customHeight="1">
      <c r="A889" s="166" t="s">
        <v>980</v>
      </c>
      <c r="B889" s="155">
        <v>2260</v>
      </c>
    </row>
    <row r="890" spans="1:2" ht="21" customHeight="1">
      <c r="A890" s="166" t="s">
        <v>981</v>
      </c>
      <c r="B890" s="155"/>
    </row>
    <row r="891" spans="1:2" ht="21" customHeight="1">
      <c r="A891" s="166" t="s">
        <v>982</v>
      </c>
      <c r="B891" s="155"/>
    </row>
    <row r="892" spans="1:2" ht="21" customHeight="1">
      <c r="A892" s="166" t="s">
        <v>983</v>
      </c>
      <c r="B892" s="155"/>
    </row>
    <row r="893" spans="1:2" ht="21" customHeight="1">
      <c r="A893" s="166" t="s">
        <v>984</v>
      </c>
      <c r="B893" s="155">
        <f>SUM(B894:B899)</f>
        <v>353</v>
      </c>
    </row>
    <row r="894" spans="1:2" ht="21" customHeight="1">
      <c r="A894" s="166" t="s">
        <v>985</v>
      </c>
      <c r="B894" s="155"/>
    </row>
    <row r="895" spans="1:2" ht="21" customHeight="1">
      <c r="A895" s="166" t="s">
        <v>986</v>
      </c>
      <c r="B895" s="155"/>
    </row>
    <row r="896" spans="1:2" ht="21" customHeight="1">
      <c r="A896" s="166" t="s">
        <v>987</v>
      </c>
      <c r="B896" s="155">
        <v>353</v>
      </c>
    </row>
    <row r="897" spans="1:2" ht="21" customHeight="1">
      <c r="A897" s="166" t="s">
        <v>988</v>
      </c>
      <c r="B897" s="155"/>
    </row>
    <row r="898" spans="1:2" ht="21" customHeight="1">
      <c r="A898" s="166" t="s">
        <v>989</v>
      </c>
      <c r="B898" s="155"/>
    </row>
    <row r="899" spans="1:2" ht="21" customHeight="1">
      <c r="A899" s="166" t="s">
        <v>990</v>
      </c>
      <c r="B899" s="155"/>
    </row>
    <row r="900" spans="1:2" ht="21" customHeight="1">
      <c r="A900" s="166" t="s">
        <v>991</v>
      </c>
      <c r="B900" s="155">
        <f>SUM(B901:B902)</f>
        <v>0</v>
      </c>
    </row>
    <row r="901" spans="1:2" ht="21" customHeight="1">
      <c r="A901" s="166" t="s">
        <v>992</v>
      </c>
      <c r="B901" s="155"/>
    </row>
    <row r="902" spans="1:2" ht="21" customHeight="1">
      <c r="A902" s="166" t="s">
        <v>993</v>
      </c>
      <c r="B902" s="155"/>
    </row>
    <row r="903" spans="1:2" ht="21" customHeight="1">
      <c r="A903" s="166" t="s">
        <v>994</v>
      </c>
      <c r="B903" s="155">
        <f>SUM(B904:B905)</f>
        <v>0</v>
      </c>
    </row>
    <row r="904" spans="1:2" ht="21" customHeight="1">
      <c r="A904" s="166" t="s">
        <v>995</v>
      </c>
      <c r="B904" s="155"/>
    </row>
    <row r="905" spans="1:2" ht="21" customHeight="1">
      <c r="A905" s="166" t="s">
        <v>996</v>
      </c>
      <c r="B905" s="155"/>
    </row>
    <row r="906" spans="1:2" ht="21" customHeight="1">
      <c r="A906" s="166" t="s">
        <v>997</v>
      </c>
      <c r="B906" s="155">
        <f>B907+B930+B940+B950+B955+B962+B967</f>
        <v>2526</v>
      </c>
    </row>
    <row r="907" spans="1:2" ht="21" customHeight="1">
      <c r="A907" s="166" t="s">
        <v>998</v>
      </c>
      <c r="B907" s="155">
        <f>SUM(B908:B929)</f>
        <v>2246</v>
      </c>
    </row>
    <row r="908" spans="1:2" ht="21" customHeight="1">
      <c r="A908" s="166" t="s">
        <v>313</v>
      </c>
      <c r="B908" s="155">
        <v>841</v>
      </c>
    </row>
    <row r="909" spans="1:2" ht="21" customHeight="1">
      <c r="A909" s="166" t="s">
        <v>314</v>
      </c>
      <c r="B909" s="155"/>
    </row>
    <row r="910" spans="1:2" ht="21" customHeight="1">
      <c r="A910" s="166" t="s">
        <v>315</v>
      </c>
      <c r="B910" s="155"/>
    </row>
    <row r="911" spans="1:2" ht="21" customHeight="1">
      <c r="A911" s="166" t="s">
        <v>999</v>
      </c>
      <c r="B911" s="155">
        <v>0</v>
      </c>
    </row>
    <row r="912" spans="1:2" ht="21" customHeight="1">
      <c r="A912" s="166" t="s">
        <v>1000</v>
      </c>
      <c r="B912" s="155">
        <v>890</v>
      </c>
    </row>
    <row r="913" spans="1:2" ht="21" customHeight="1">
      <c r="A913" s="166" t="s">
        <v>1001</v>
      </c>
      <c r="B913" s="155"/>
    </row>
    <row r="914" spans="1:2" ht="21" customHeight="1">
      <c r="A914" s="166" t="s">
        <v>1002</v>
      </c>
      <c r="B914" s="155"/>
    </row>
    <row r="915" spans="1:2" ht="21" customHeight="1">
      <c r="A915" s="166" t="s">
        <v>1003</v>
      </c>
      <c r="B915" s="155"/>
    </row>
    <row r="916" spans="1:2" ht="21" customHeight="1">
      <c r="A916" s="166" t="s">
        <v>1004</v>
      </c>
      <c r="B916" s="155">
        <v>515</v>
      </c>
    </row>
    <row r="917" spans="1:2" ht="21" customHeight="1">
      <c r="A917" s="166" t="s">
        <v>1005</v>
      </c>
      <c r="B917" s="155"/>
    </row>
    <row r="918" spans="1:2" ht="21" customHeight="1">
      <c r="A918" s="166" t="s">
        <v>1006</v>
      </c>
      <c r="B918" s="155"/>
    </row>
    <row r="919" spans="1:2" ht="21" customHeight="1">
      <c r="A919" s="166" t="s">
        <v>1007</v>
      </c>
      <c r="B919" s="155"/>
    </row>
    <row r="920" spans="1:2" ht="21" customHeight="1">
      <c r="A920" s="166" t="s">
        <v>1008</v>
      </c>
      <c r="B920" s="155"/>
    </row>
    <row r="921" spans="1:2" ht="21" customHeight="1">
      <c r="A921" s="166" t="s">
        <v>1009</v>
      </c>
      <c r="B921" s="155"/>
    </row>
    <row r="922" spans="1:2" ht="21" customHeight="1">
      <c r="A922" s="166" t="s">
        <v>1010</v>
      </c>
      <c r="B922" s="155"/>
    </row>
    <row r="923" spans="1:2" ht="21" customHeight="1">
      <c r="A923" s="166" t="s">
        <v>1011</v>
      </c>
      <c r="B923" s="155"/>
    </row>
    <row r="924" spans="1:2" ht="21" customHeight="1">
      <c r="A924" s="166" t="s">
        <v>1012</v>
      </c>
      <c r="B924" s="155"/>
    </row>
    <row r="925" spans="1:2" ht="21" customHeight="1">
      <c r="A925" s="166" t="s">
        <v>1013</v>
      </c>
      <c r="B925" s="155"/>
    </row>
    <row r="926" spans="1:2" ht="21" customHeight="1">
      <c r="A926" s="166" t="s">
        <v>1014</v>
      </c>
      <c r="B926" s="155"/>
    </row>
    <row r="927" spans="1:2" ht="21" customHeight="1">
      <c r="A927" s="166" t="s">
        <v>1015</v>
      </c>
      <c r="B927" s="155"/>
    </row>
    <row r="928" spans="1:2" ht="21" customHeight="1">
      <c r="A928" s="166" t="s">
        <v>1016</v>
      </c>
      <c r="B928" s="155"/>
    </row>
    <row r="929" spans="1:2" ht="21" customHeight="1">
      <c r="A929" s="166" t="s">
        <v>1017</v>
      </c>
      <c r="B929" s="155"/>
    </row>
    <row r="930" spans="1:2" ht="21" customHeight="1">
      <c r="A930" s="166" t="s">
        <v>1018</v>
      </c>
      <c r="B930" s="155">
        <f>SUM(B931:B939)</f>
        <v>0</v>
      </c>
    </row>
    <row r="931" spans="1:2" ht="21" customHeight="1">
      <c r="A931" s="166" t="s">
        <v>313</v>
      </c>
      <c r="B931" s="155"/>
    </row>
    <row r="932" spans="1:2" ht="21" customHeight="1">
      <c r="A932" s="166" t="s">
        <v>314</v>
      </c>
      <c r="B932" s="155"/>
    </row>
    <row r="933" spans="1:2" ht="21" customHeight="1">
      <c r="A933" s="166" t="s">
        <v>315</v>
      </c>
      <c r="B933" s="155"/>
    </row>
    <row r="934" spans="1:2" ht="21" customHeight="1">
      <c r="A934" s="166" t="s">
        <v>1019</v>
      </c>
      <c r="B934" s="155"/>
    </row>
    <row r="935" spans="1:2" ht="21" customHeight="1">
      <c r="A935" s="166" t="s">
        <v>1020</v>
      </c>
      <c r="B935" s="155"/>
    </row>
    <row r="936" spans="1:2" ht="21" customHeight="1">
      <c r="A936" s="166" t="s">
        <v>1021</v>
      </c>
      <c r="B936" s="155"/>
    </row>
    <row r="937" spans="1:2" ht="21" customHeight="1">
      <c r="A937" s="166" t="s">
        <v>1022</v>
      </c>
      <c r="B937" s="155"/>
    </row>
    <row r="938" spans="1:2" ht="21" customHeight="1">
      <c r="A938" s="166" t="s">
        <v>1023</v>
      </c>
      <c r="B938" s="155"/>
    </row>
    <row r="939" spans="1:2" ht="21" customHeight="1">
      <c r="A939" s="166" t="s">
        <v>1024</v>
      </c>
      <c r="B939" s="155"/>
    </row>
    <row r="940" spans="1:2" ht="21" customHeight="1">
      <c r="A940" s="166" t="s">
        <v>1025</v>
      </c>
      <c r="B940" s="155">
        <f>SUM(B941:B949)</f>
        <v>0</v>
      </c>
    </row>
    <row r="941" spans="1:2" ht="21" customHeight="1">
      <c r="A941" s="166" t="s">
        <v>313</v>
      </c>
      <c r="B941" s="155"/>
    </row>
    <row r="942" spans="1:2" ht="21" customHeight="1">
      <c r="A942" s="166" t="s">
        <v>314</v>
      </c>
      <c r="B942" s="155"/>
    </row>
    <row r="943" spans="1:2" ht="21" customHeight="1">
      <c r="A943" s="166" t="s">
        <v>315</v>
      </c>
      <c r="B943" s="155"/>
    </row>
    <row r="944" spans="1:2" ht="21" customHeight="1">
      <c r="A944" s="166" t="s">
        <v>1026</v>
      </c>
      <c r="B944" s="155"/>
    </row>
    <row r="945" spans="1:2" ht="21" customHeight="1">
      <c r="A945" s="166" t="s">
        <v>1027</v>
      </c>
      <c r="B945" s="155"/>
    </row>
    <row r="946" spans="1:2" ht="21" customHeight="1">
      <c r="A946" s="166" t="s">
        <v>1028</v>
      </c>
      <c r="B946" s="155"/>
    </row>
    <row r="947" spans="1:2" ht="21" customHeight="1">
      <c r="A947" s="166" t="s">
        <v>1029</v>
      </c>
      <c r="B947" s="155"/>
    </row>
    <row r="948" spans="1:2" ht="21" customHeight="1">
      <c r="A948" s="166" t="s">
        <v>1030</v>
      </c>
      <c r="B948" s="155"/>
    </row>
    <row r="949" spans="1:2" ht="21" customHeight="1">
      <c r="A949" s="166" t="s">
        <v>1031</v>
      </c>
      <c r="B949" s="155"/>
    </row>
    <row r="950" spans="1:2" ht="21" customHeight="1">
      <c r="A950" s="166" t="s">
        <v>1032</v>
      </c>
      <c r="B950" s="155">
        <f>SUM(B951:B954)</f>
        <v>0</v>
      </c>
    </row>
    <row r="951" spans="1:2" ht="21" customHeight="1">
      <c r="A951" s="166" t="s">
        <v>1033</v>
      </c>
      <c r="B951" s="155"/>
    </row>
    <row r="952" spans="1:2" ht="21" customHeight="1">
      <c r="A952" s="166" t="s">
        <v>1034</v>
      </c>
      <c r="B952" s="155"/>
    </row>
    <row r="953" spans="1:2" ht="21" customHeight="1">
      <c r="A953" s="166" t="s">
        <v>1035</v>
      </c>
      <c r="B953" s="155"/>
    </row>
    <row r="954" spans="1:2" ht="21" customHeight="1">
      <c r="A954" s="166" t="s">
        <v>1036</v>
      </c>
      <c r="B954" s="155"/>
    </row>
    <row r="955" spans="1:2" ht="21" customHeight="1">
      <c r="A955" s="166" t="s">
        <v>1037</v>
      </c>
      <c r="B955" s="155">
        <f>SUM(B956:B961)</f>
        <v>0</v>
      </c>
    </row>
    <row r="956" spans="1:2" ht="21" customHeight="1">
      <c r="A956" s="166" t="s">
        <v>313</v>
      </c>
      <c r="B956" s="155"/>
    </row>
    <row r="957" spans="1:2" ht="21" customHeight="1">
      <c r="A957" s="166" t="s">
        <v>314</v>
      </c>
      <c r="B957" s="155"/>
    </row>
    <row r="958" spans="1:2" ht="21" customHeight="1">
      <c r="A958" s="166" t="s">
        <v>315</v>
      </c>
      <c r="B958" s="155"/>
    </row>
    <row r="959" spans="1:2" ht="21" customHeight="1">
      <c r="A959" s="166" t="s">
        <v>1023</v>
      </c>
      <c r="B959" s="155"/>
    </row>
    <row r="960" spans="1:2" ht="21" customHeight="1">
      <c r="A960" s="166" t="s">
        <v>1038</v>
      </c>
      <c r="B960" s="155"/>
    </row>
    <row r="961" spans="1:2" ht="21" customHeight="1">
      <c r="A961" s="166" t="s">
        <v>1039</v>
      </c>
      <c r="B961" s="155"/>
    </row>
    <row r="962" spans="1:2" ht="21" customHeight="1">
      <c r="A962" s="166" t="s">
        <v>1040</v>
      </c>
      <c r="B962" s="155">
        <f>SUM(B963:B966)</f>
        <v>0</v>
      </c>
    </row>
    <row r="963" spans="1:2" ht="21" customHeight="1">
      <c r="A963" s="166" t="s">
        <v>1041</v>
      </c>
      <c r="B963" s="155"/>
    </row>
    <row r="964" spans="1:2" ht="21" customHeight="1">
      <c r="A964" s="166" t="s">
        <v>1042</v>
      </c>
      <c r="B964" s="155"/>
    </row>
    <row r="965" spans="1:2" ht="21" customHeight="1">
      <c r="A965" s="166" t="s">
        <v>1043</v>
      </c>
      <c r="B965" s="155"/>
    </row>
    <row r="966" spans="1:2" ht="21" customHeight="1">
      <c r="A966" s="166" t="s">
        <v>1044</v>
      </c>
      <c r="B966" s="155"/>
    </row>
    <row r="967" spans="1:2" ht="21" customHeight="1">
      <c r="A967" s="166" t="s">
        <v>1045</v>
      </c>
      <c r="B967" s="155">
        <f>SUM(B968:B969)</f>
        <v>280</v>
      </c>
    </row>
    <row r="968" spans="1:2" ht="21" customHeight="1">
      <c r="A968" s="166" t="s">
        <v>1046</v>
      </c>
      <c r="B968" s="155">
        <v>280</v>
      </c>
    </row>
    <row r="969" spans="1:2" ht="21" customHeight="1">
      <c r="A969" s="166" t="s">
        <v>1047</v>
      </c>
      <c r="B969" s="155"/>
    </row>
    <row r="970" spans="1:2" ht="21" customHeight="1">
      <c r="A970" s="166" t="s">
        <v>1048</v>
      </c>
      <c r="B970" s="155">
        <f>B971+B981+B997+B1002+B1013+B1020+B1028</f>
        <v>1566</v>
      </c>
    </row>
    <row r="971" spans="1:2" ht="21" customHeight="1">
      <c r="A971" s="166" t="s">
        <v>1049</v>
      </c>
      <c r="B971" s="155">
        <f>SUM(B972:B980)</f>
        <v>0</v>
      </c>
    </row>
    <row r="972" spans="1:2" ht="21" customHeight="1">
      <c r="A972" s="166" t="s">
        <v>313</v>
      </c>
      <c r="B972" s="155"/>
    </row>
    <row r="973" spans="1:2" ht="21" customHeight="1">
      <c r="A973" s="166" t="s">
        <v>314</v>
      </c>
      <c r="B973" s="155"/>
    </row>
    <row r="974" spans="1:2" ht="21" customHeight="1">
      <c r="A974" s="166" t="s">
        <v>315</v>
      </c>
      <c r="B974" s="155"/>
    </row>
    <row r="975" spans="1:2" ht="21" customHeight="1">
      <c r="A975" s="166" t="s">
        <v>1050</v>
      </c>
      <c r="B975" s="155"/>
    </row>
    <row r="976" spans="1:2" ht="21" customHeight="1">
      <c r="A976" s="166" t="s">
        <v>1051</v>
      </c>
      <c r="B976" s="155"/>
    </row>
    <row r="977" spans="1:2" ht="21" customHeight="1">
      <c r="A977" s="166" t="s">
        <v>1052</v>
      </c>
      <c r="B977" s="155"/>
    </row>
    <row r="978" spans="1:2" ht="21" customHeight="1">
      <c r="A978" s="166" t="s">
        <v>1053</v>
      </c>
      <c r="B978" s="155"/>
    </row>
    <row r="979" spans="1:2" ht="21" customHeight="1">
      <c r="A979" s="166" t="s">
        <v>1054</v>
      </c>
      <c r="B979" s="155"/>
    </row>
    <row r="980" spans="1:2" ht="21" customHeight="1">
      <c r="A980" s="166" t="s">
        <v>1055</v>
      </c>
      <c r="B980" s="155"/>
    </row>
    <row r="981" spans="1:2" ht="21" customHeight="1">
      <c r="A981" s="166" t="s">
        <v>1056</v>
      </c>
      <c r="B981" s="155">
        <f>SUM(B982:B996)</f>
        <v>0</v>
      </c>
    </row>
    <row r="982" spans="1:2" ht="21" customHeight="1">
      <c r="A982" s="166" t="s">
        <v>313</v>
      </c>
      <c r="B982" s="155"/>
    </row>
    <row r="983" spans="1:2" ht="21" customHeight="1">
      <c r="A983" s="166" t="s">
        <v>314</v>
      </c>
      <c r="B983" s="155"/>
    </row>
    <row r="984" spans="1:2" ht="21" customHeight="1">
      <c r="A984" s="166" t="s">
        <v>315</v>
      </c>
      <c r="B984" s="155"/>
    </row>
    <row r="985" spans="1:2" ht="21" customHeight="1">
      <c r="A985" s="166" t="s">
        <v>1057</v>
      </c>
      <c r="B985" s="155"/>
    </row>
    <row r="986" spans="1:2" ht="21" customHeight="1">
      <c r="A986" s="166" t="s">
        <v>1058</v>
      </c>
      <c r="B986" s="155"/>
    </row>
    <row r="987" spans="1:2" ht="21" customHeight="1">
      <c r="A987" s="166" t="s">
        <v>1059</v>
      </c>
      <c r="B987" s="155"/>
    </row>
    <row r="988" spans="1:2" ht="21" customHeight="1">
      <c r="A988" s="166" t="s">
        <v>1060</v>
      </c>
      <c r="B988" s="155"/>
    </row>
    <row r="989" spans="1:2" ht="21" customHeight="1">
      <c r="A989" s="166" t="s">
        <v>1061</v>
      </c>
      <c r="B989" s="155"/>
    </row>
    <row r="990" spans="1:2" ht="21" customHeight="1">
      <c r="A990" s="166" t="s">
        <v>1062</v>
      </c>
      <c r="B990" s="155"/>
    </row>
    <row r="991" spans="1:2" ht="21" customHeight="1">
      <c r="A991" s="166" t="s">
        <v>1063</v>
      </c>
      <c r="B991" s="155"/>
    </row>
    <row r="992" spans="1:2" ht="21" customHeight="1">
      <c r="A992" s="166" t="s">
        <v>1064</v>
      </c>
      <c r="B992" s="155"/>
    </row>
    <row r="993" spans="1:2" ht="21" customHeight="1">
      <c r="A993" s="166" t="s">
        <v>1065</v>
      </c>
      <c r="B993" s="155"/>
    </row>
    <row r="994" spans="1:2" ht="21" customHeight="1">
      <c r="A994" s="166" t="s">
        <v>1066</v>
      </c>
      <c r="B994" s="155"/>
    </row>
    <row r="995" spans="1:2" ht="21" customHeight="1">
      <c r="A995" s="166" t="s">
        <v>1067</v>
      </c>
      <c r="B995" s="155"/>
    </row>
    <row r="996" spans="1:2" ht="21" customHeight="1">
      <c r="A996" s="166" t="s">
        <v>1068</v>
      </c>
      <c r="B996" s="155"/>
    </row>
    <row r="997" spans="1:2" ht="21" customHeight="1">
      <c r="A997" s="166" t="s">
        <v>1069</v>
      </c>
      <c r="B997" s="155">
        <f>SUM(B998:B1001)</f>
        <v>0</v>
      </c>
    </row>
    <row r="998" spans="1:2" ht="21" customHeight="1">
      <c r="A998" s="166" t="s">
        <v>313</v>
      </c>
      <c r="B998" s="155"/>
    </row>
    <row r="999" spans="1:2" ht="21" customHeight="1">
      <c r="A999" s="166" t="s">
        <v>314</v>
      </c>
      <c r="B999" s="155"/>
    </row>
    <row r="1000" spans="1:2" ht="21" customHeight="1">
      <c r="A1000" s="166" t="s">
        <v>315</v>
      </c>
      <c r="B1000" s="155"/>
    </row>
    <row r="1001" spans="1:2" ht="21" customHeight="1">
      <c r="A1001" s="166" t="s">
        <v>1070</v>
      </c>
      <c r="B1001" s="155"/>
    </row>
    <row r="1002" spans="1:2" ht="21" customHeight="1">
      <c r="A1002" s="166" t="s">
        <v>1071</v>
      </c>
      <c r="B1002" s="155">
        <f>SUM(B1003:B1012)</f>
        <v>0</v>
      </c>
    </row>
    <row r="1003" spans="1:2" ht="21" customHeight="1">
      <c r="A1003" s="166" t="s">
        <v>313</v>
      </c>
      <c r="B1003" s="155"/>
    </row>
    <row r="1004" spans="1:2" ht="21" customHeight="1">
      <c r="A1004" s="166" t="s">
        <v>314</v>
      </c>
      <c r="B1004" s="155"/>
    </row>
    <row r="1005" spans="1:2" ht="21" customHeight="1">
      <c r="A1005" s="166" t="s">
        <v>315</v>
      </c>
      <c r="B1005" s="155"/>
    </row>
    <row r="1006" spans="1:2" ht="21" customHeight="1">
      <c r="A1006" s="166" t="s">
        <v>1072</v>
      </c>
      <c r="B1006" s="155"/>
    </row>
    <row r="1007" spans="1:2" ht="21" customHeight="1">
      <c r="A1007" s="166" t="s">
        <v>1073</v>
      </c>
      <c r="B1007" s="155"/>
    </row>
    <row r="1008" spans="1:2" ht="21" customHeight="1">
      <c r="A1008" s="166" t="s">
        <v>1074</v>
      </c>
      <c r="B1008" s="155"/>
    </row>
    <row r="1009" spans="1:2" ht="21" customHeight="1">
      <c r="A1009" s="166" t="s">
        <v>1075</v>
      </c>
      <c r="B1009" s="155"/>
    </row>
    <row r="1010" spans="1:2" ht="21" customHeight="1">
      <c r="A1010" s="166" t="s">
        <v>1076</v>
      </c>
      <c r="B1010" s="155"/>
    </row>
    <row r="1011" spans="1:2" ht="21" customHeight="1">
      <c r="A1011" s="166" t="s">
        <v>322</v>
      </c>
      <c r="B1011" s="155"/>
    </row>
    <row r="1012" spans="1:2" ht="21" customHeight="1">
      <c r="A1012" s="166" t="s">
        <v>1077</v>
      </c>
      <c r="B1012" s="155"/>
    </row>
    <row r="1013" spans="1:2" ht="21" customHeight="1">
      <c r="A1013" s="166" t="s">
        <v>1078</v>
      </c>
      <c r="B1013" s="155">
        <f>SUM(B1014:B1019)</f>
        <v>0</v>
      </c>
    </row>
    <row r="1014" spans="1:2" ht="21" customHeight="1">
      <c r="A1014" s="166" t="s">
        <v>313</v>
      </c>
      <c r="B1014" s="155"/>
    </row>
    <row r="1015" spans="1:2" ht="21" customHeight="1">
      <c r="A1015" s="166" t="s">
        <v>314</v>
      </c>
      <c r="B1015" s="155"/>
    </row>
    <row r="1016" spans="1:2" ht="21" customHeight="1">
      <c r="A1016" s="166" t="s">
        <v>315</v>
      </c>
      <c r="B1016" s="155"/>
    </row>
    <row r="1017" spans="1:2" ht="21" customHeight="1">
      <c r="A1017" s="166" t="s">
        <v>1079</v>
      </c>
      <c r="B1017" s="155"/>
    </row>
    <row r="1018" spans="1:2" ht="21" customHeight="1">
      <c r="A1018" s="166" t="s">
        <v>1080</v>
      </c>
      <c r="B1018" s="155"/>
    </row>
    <row r="1019" spans="1:2" ht="21" customHeight="1">
      <c r="A1019" s="166" t="s">
        <v>1081</v>
      </c>
      <c r="B1019" s="155"/>
    </row>
    <row r="1020" spans="1:2" ht="21" customHeight="1">
      <c r="A1020" s="166" t="s">
        <v>1082</v>
      </c>
      <c r="B1020" s="155">
        <f>SUM(B1021:B1027)</f>
        <v>1566</v>
      </c>
    </row>
    <row r="1021" spans="1:2" ht="21" customHeight="1">
      <c r="A1021" s="166" t="s">
        <v>313</v>
      </c>
      <c r="B1021" s="155"/>
    </row>
    <row r="1022" spans="1:2" ht="21" customHeight="1">
      <c r="A1022" s="166" t="s">
        <v>314</v>
      </c>
      <c r="B1022" s="155"/>
    </row>
    <row r="1023" spans="1:2" ht="21" customHeight="1">
      <c r="A1023" s="166" t="s">
        <v>315</v>
      </c>
      <c r="B1023" s="155"/>
    </row>
    <row r="1024" spans="1:2" ht="21" customHeight="1">
      <c r="A1024" s="166" t="s">
        <v>1083</v>
      </c>
      <c r="B1024" s="155"/>
    </row>
    <row r="1025" spans="1:2" ht="21" customHeight="1">
      <c r="A1025" s="166" t="s">
        <v>1084</v>
      </c>
      <c r="B1025" s="155">
        <v>1566</v>
      </c>
    </row>
    <row r="1026" spans="1:2" ht="21" customHeight="1">
      <c r="A1026" s="166" t="s">
        <v>1085</v>
      </c>
      <c r="B1026" s="155"/>
    </row>
    <row r="1027" spans="1:2" ht="21" customHeight="1">
      <c r="A1027" s="166" t="s">
        <v>1086</v>
      </c>
      <c r="B1027" s="155">
        <v>0</v>
      </c>
    </row>
    <row r="1028" spans="1:2" ht="21" customHeight="1">
      <c r="A1028" s="166" t="s">
        <v>1087</v>
      </c>
      <c r="B1028" s="155">
        <f>SUM(B1029:B1033)</f>
        <v>0</v>
      </c>
    </row>
    <row r="1029" spans="1:2" ht="21" customHeight="1">
      <c r="A1029" s="166" t="s">
        <v>1088</v>
      </c>
      <c r="B1029" s="155"/>
    </row>
    <row r="1030" spans="1:2" ht="21" customHeight="1">
      <c r="A1030" s="166" t="s">
        <v>1089</v>
      </c>
      <c r="B1030" s="155"/>
    </row>
    <row r="1031" spans="1:2" ht="21" customHeight="1">
      <c r="A1031" s="166" t="s">
        <v>1090</v>
      </c>
      <c r="B1031" s="155"/>
    </row>
    <row r="1032" spans="1:2" ht="21" customHeight="1">
      <c r="A1032" s="166" t="s">
        <v>1091</v>
      </c>
      <c r="B1032" s="155"/>
    </row>
    <row r="1033" spans="1:2" ht="21" customHeight="1">
      <c r="A1033" s="166" t="s">
        <v>1092</v>
      </c>
      <c r="B1033" s="155"/>
    </row>
    <row r="1034" spans="1:2" ht="21" customHeight="1">
      <c r="A1034" s="166" t="s">
        <v>1093</v>
      </c>
      <c r="B1034" s="155">
        <f>B1035+B1045+B1051</f>
        <v>337</v>
      </c>
    </row>
    <row r="1035" spans="1:2" ht="21" customHeight="1">
      <c r="A1035" s="166" t="s">
        <v>1094</v>
      </c>
      <c r="B1035" s="155">
        <f>SUM(B1036:B1044)</f>
        <v>337</v>
      </c>
    </row>
    <row r="1036" spans="1:2" ht="21" customHeight="1">
      <c r="A1036" s="166" t="s">
        <v>313</v>
      </c>
      <c r="B1036" s="155">
        <v>337</v>
      </c>
    </row>
    <row r="1037" spans="1:2" ht="21" customHeight="1">
      <c r="A1037" s="166" t="s">
        <v>314</v>
      </c>
      <c r="B1037" s="155"/>
    </row>
    <row r="1038" spans="1:2" ht="21" customHeight="1">
      <c r="A1038" s="166" t="s">
        <v>315</v>
      </c>
      <c r="B1038" s="155"/>
    </row>
    <row r="1039" spans="1:2" ht="21" customHeight="1">
      <c r="A1039" s="166" t="s">
        <v>1095</v>
      </c>
      <c r="B1039" s="155"/>
    </row>
    <row r="1040" spans="1:2" ht="21" customHeight="1">
      <c r="A1040" s="166" t="s">
        <v>1096</v>
      </c>
      <c r="B1040" s="155"/>
    </row>
    <row r="1041" spans="1:2" ht="21" customHeight="1">
      <c r="A1041" s="166" t="s">
        <v>1097</v>
      </c>
      <c r="B1041" s="155"/>
    </row>
    <row r="1042" spans="1:2" ht="21" customHeight="1">
      <c r="A1042" s="166" t="s">
        <v>1098</v>
      </c>
      <c r="B1042" s="155"/>
    </row>
    <row r="1043" spans="1:2" ht="21" customHeight="1">
      <c r="A1043" s="166" t="s">
        <v>322</v>
      </c>
      <c r="B1043" s="155"/>
    </row>
    <row r="1044" spans="1:2" ht="21" customHeight="1">
      <c r="A1044" s="166" t="s">
        <v>1099</v>
      </c>
      <c r="B1044" s="155">
        <v>0</v>
      </c>
    </row>
    <row r="1045" spans="1:2" ht="21" customHeight="1">
      <c r="A1045" s="166" t="s">
        <v>1100</v>
      </c>
      <c r="B1045" s="155">
        <f>SUM(B1046:B1050)</f>
        <v>0</v>
      </c>
    </row>
    <row r="1046" spans="1:2" ht="21" customHeight="1">
      <c r="A1046" s="166" t="s">
        <v>313</v>
      </c>
      <c r="B1046" s="155"/>
    </row>
    <row r="1047" spans="1:2" ht="21" customHeight="1">
      <c r="A1047" s="166" t="s">
        <v>314</v>
      </c>
      <c r="B1047" s="155"/>
    </row>
    <row r="1048" spans="1:2" ht="21" customHeight="1">
      <c r="A1048" s="166" t="s">
        <v>315</v>
      </c>
      <c r="B1048" s="155"/>
    </row>
    <row r="1049" spans="1:2" ht="21" customHeight="1">
      <c r="A1049" s="166" t="s">
        <v>1101</v>
      </c>
      <c r="B1049" s="155"/>
    </row>
    <row r="1050" spans="1:2" ht="21" customHeight="1">
      <c r="A1050" s="166" t="s">
        <v>1102</v>
      </c>
      <c r="B1050" s="155"/>
    </row>
    <row r="1051" spans="1:2" ht="21" customHeight="1">
      <c r="A1051" s="166" t="s">
        <v>1103</v>
      </c>
      <c r="B1051" s="155">
        <f>SUM(B1052:B1053)</f>
        <v>0</v>
      </c>
    </row>
    <row r="1052" spans="1:2" ht="21" customHeight="1">
      <c r="A1052" s="166" t="s">
        <v>1104</v>
      </c>
      <c r="B1052" s="155"/>
    </row>
    <row r="1053" spans="1:2" ht="21" customHeight="1">
      <c r="A1053" s="166" t="s">
        <v>1105</v>
      </c>
      <c r="B1053" s="155"/>
    </row>
    <row r="1054" spans="1:2" ht="21" customHeight="1">
      <c r="A1054" s="166" t="s">
        <v>1106</v>
      </c>
      <c r="B1054" s="155">
        <f>B1055+B1062+B1072+B1078+B1081</f>
        <v>0</v>
      </c>
    </row>
    <row r="1055" spans="1:2" ht="21" customHeight="1">
      <c r="A1055" s="166" t="s">
        <v>1107</v>
      </c>
      <c r="B1055" s="155">
        <f>SUM(B1056:B1061)</f>
        <v>0</v>
      </c>
    </row>
    <row r="1056" spans="1:2" ht="21" customHeight="1">
      <c r="A1056" s="166" t="s">
        <v>313</v>
      </c>
      <c r="B1056" s="155"/>
    </row>
    <row r="1057" spans="1:2" ht="21" customHeight="1">
      <c r="A1057" s="166" t="s">
        <v>314</v>
      </c>
      <c r="B1057" s="155"/>
    </row>
    <row r="1058" spans="1:2" ht="21" customHeight="1">
      <c r="A1058" s="166" t="s">
        <v>315</v>
      </c>
      <c r="B1058" s="155"/>
    </row>
    <row r="1059" spans="1:2" ht="21" customHeight="1">
      <c r="A1059" s="166" t="s">
        <v>1108</v>
      </c>
      <c r="B1059" s="155"/>
    </row>
    <row r="1060" spans="1:2" ht="21" customHeight="1">
      <c r="A1060" s="166" t="s">
        <v>322</v>
      </c>
      <c r="B1060" s="155"/>
    </row>
    <row r="1061" spans="1:2" ht="21" customHeight="1">
      <c r="A1061" s="166" t="s">
        <v>1109</v>
      </c>
      <c r="B1061" s="155"/>
    </row>
    <row r="1062" spans="1:2" ht="21" customHeight="1">
      <c r="A1062" s="166" t="s">
        <v>1110</v>
      </c>
      <c r="B1062" s="155">
        <f>SUM(B1063:B1071)</f>
        <v>0</v>
      </c>
    </row>
    <row r="1063" spans="1:2" ht="21" customHeight="1">
      <c r="A1063" s="166" t="s">
        <v>1111</v>
      </c>
      <c r="B1063" s="155"/>
    </row>
    <row r="1064" spans="1:2" ht="21" customHeight="1">
      <c r="A1064" s="166" t="s">
        <v>1112</v>
      </c>
      <c r="B1064" s="155"/>
    </row>
    <row r="1065" spans="1:2" ht="21" customHeight="1">
      <c r="A1065" s="166" t="s">
        <v>1113</v>
      </c>
      <c r="B1065" s="155"/>
    </row>
    <row r="1066" spans="1:2" ht="21" customHeight="1">
      <c r="A1066" s="166" t="s">
        <v>1114</v>
      </c>
      <c r="B1066" s="155"/>
    </row>
    <row r="1067" spans="1:2" ht="21" customHeight="1">
      <c r="A1067" s="166" t="s">
        <v>1115</v>
      </c>
      <c r="B1067" s="155"/>
    </row>
    <row r="1068" spans="1:2" ht="21" customHeight="1">
      <c r="A1068" s="166" t="s">
        <v>1116</v>
      </c>
      <c r="B1068" s="155"/>
    </row>
    <row r="1069" spans="1:2" ht="21" customHeight="1">
      <c r="A1069" s="166" t="s">
        <v>1117</v>
      </c>
      <c r="B1069" s="155"/>
    </row>
    <row r="1070" spans="1:2" ht="21" customHeight="1">
      <c r="A1070" s="166" t="s">
        <v>1118</v>
      </c>
      <c r="B1070" s="155"/>
    </row>
    <row r="1071" spans="1:2" ht="21" customHeight="1">
      <c r="A1071" s="166" t="s">
        <v>1119</v>
      </c>
      <c r="B1071" s="155"/>
    </row>
    <row r="1072" spans="1:2" ht="21" customHeight="1">
      <c r="A1072" s="166" t="s">
        <v>1120</v>
      </c>
      <c r="B1072" s="155">
        <f>SUM(B1073:B1077)</f>
        <v>0</v>
      </c>
    </row>
    <row r="1073" spans="1:2" ht="21" customHeight="1">
      <c r="A1073" s="166" t="s">
        <v>1121</v>
      </c>
      <c r="B1073" s="155"/>
    </row>
    <row r="1074" spans="1:2" ht="21" customHeight="1">
      <c r="A1074" s="167" t="s">
        <v>1122</v>
      </c>
      <c r="B1074" s="155"/>
    </row>
    <row r="1075" spans="1:2" ht="21" customHeight="1">
      <c r="A1075" s="166" t="s">
        <v>1123</v>
      </c>
      <c r="B1075" s="155"/>
    </row>
    <row r="1076" spans="1:2" ht="21" customHeight="1">
      <c r="A1076" s="166" t="s">
        <v>1124</v>
      </c>
      <c r="B1076" s="155"/>
    </row>
    <row r="1077" spans="1:2" ht="21" customHeight="1">
      <c r="A1077" s="166" t="s">
        <v>1125</v>
      </c>
      <c r="B1077" s="155"/>
    </row>
    <row r="1078" spans="1:2" ht="21" customHeight="1">
      <c r="A1078" s="166" t="s">
        <v>1126</v>
      </c>
      <c r="B1078" s="155">
        <f>SUM(B1079:B1080)</f>
        <v>0</v>
      </c>
    </row>
    <row r="1079" spans="1:2" ht="21" customHeight="1">
      <c r="A1079" s="166" t="s">
        <v>1127</v>
      </c>
      <c r="B1079" s="155"/>
    </row>
    <row r="1080" spans="1:2" ht="21" customHeight="1">
      <c r="A1080" s="166" t="s">
        <v>1128</v>
      </c>
      <c r="B1080" s="155"/>
    </row>
    <row r="1081" spans="1:2" ht="21" customHeight="1">
      <c r="A1081" s="166" t="s">
        <v>1129</v>
      </c>
      <c r="B1081" s="155">
        <f>SUM(B1082:B1083)</f>
        <v>0</v>
      </c>
    </row>
    <row r="1082" spans="1:2" ht="21" customHeight="1">
      <c r="A1082" s="166" t="s">
        <v>1130</v>
      </c>
      <c r="B1082" s="155"/>
    </row>
    <row r="1083" spans="1:2" ht="21" customHeight="1">
      <c r="A1083" s="166" t="s">
        <v>1131</v>
      </c>
      <c r="B1083" s="155"/>
    </row>
    <row r="1084" spans="1:2" ht="21" customHeight="1">
      <c r="A1084" s="166" t="s">
        <v>1132</v>
      </c>
      <c r="B1084" s="155">
        <f>B1085+B1086+B1087+B1088+B1089+B1090+B1091+B1092+B1093</f>
        <v>0</v>
      </c>
    </row>
    <row r="1085" spans="1:2" ht="21" customHeight="1">
      <c r="A1085" s="166" t="s">
        <v>169</v>
      </c>
      <c r="B1085" s="155"/>
    </row>
    <row r="1086" spans="1:2" ht="21" customHeight="1">
      <c r="A1086" s="166" t="s">
        <v>173</v>
      </c>
      <c r="B1086" s="155"/>
    </row>
    <row r="1087" spans="1:2" ht="21" customHeight="1">
      <c r="A1087" s="166" t="s">
        <v>1133</v>
      </c>
      <c r="B1087" s="155"/>
    </row>
    <row r="1088" spans="1:2" ht="21" customHeight="1">
      <c r="A1088" s="166" t="s">
        <v>1134</v>
      </c>
      <c r="B1088" s="155"/>
    </row>
    <row r="1089" spans="1:2" ht="21" customHeight="1">
      <c r="A1089" s="166" t="s">
        <v>178</v>
      </c>
      <c r="B1089" s="155"/>
    </row>
    <row r="1090" spans="1:2" ht="21" customHeight="1">
      <c r="A1090" s="166" t="s">
        <v>1135</v>
      </c>
      <c r="B1090" s="155"/>
    </row>
    <row r="1091" spans="1:2" ht="21" customHeight="1">
      <c r="A1091" s="166" t="s">
        <v>181</v>
      </c>
      <c r="B1091" s="155"/>
    </row>
    <row r="1092" spans="1:2" ht="21" customHeight="1">
      <c r="A1092" s="166" t="s">
        <v>186</v>
      </c>
      <c r="B1092" s="155"/>
    </row>
    <row r="1093" spans="1:2" ht="21" customHeight="1">
      <c r="A1093" s="166" t="s">
        <v>1136</v>
      </c>
      <c r="B1093" s="155"/>
    </row>
    <row r="1094" spans="1:2" ht="21" customHeight="1">
      <c r="A1094" s="166" t="s">
        <v>1137</v>
      </c>
      <c r="B1094" s="155">
        <f>B1095+B1122+B1137</f>
        <v>1371</v>
      </c>
    </row>
    <row r="1095" spans="1:2" ht="21" customHeight="1">
      <c r="A1095" s="166" t="s">
        <v>1138</v>
      </c>
      <c r="B1095" s="155">
        <f>SUM(B1096:B1121)</f>
        <v>1275</v>
      </c>
    </row>
    <row r="1096" spans="1:2" ht="21" customHeight="1">
      <c r="A1096" s="166" t="s">
        <v>313</v>
      </c>
      <c r="B1096" s="155">
        <v>117</v>
      </c>
    </row>
    <row r="1097" spans="1:2" ht="21" customHeight="1">
      <c r="A1097" s="166" t="s">
        <v>314</v>
      </c>
      <c r="B1097" s="155"/>
    </row>
    <row r="1098" spans="1:2" ht="21" customHeight="1">
      <c r="A1098" s="166" t="s">
        <v>315</v>
      </c>
      <c r="B1098" s="155"/>
    </row>
    <row r="1099" spans="1:2" ht="21" customHeight="1">
      <c r="A1099" s="166" t="s">
        <v>1139</v>
      </c>
      <c r="B1099" s="155"/>
    </row>
    <row r="1100" spans="1:2" ht="21" customHeight="1">
      <c r="A1100" s="166" t="s">
        <v>1140</v>
      </c>
      <c r="B1100" s="155"/>
    </row>
    <row r="1101" spans="1:2" ht="21" customHeight="1">
      <c r="A1101" s="166" t="s">
        <v>1141</v>
      </c>
      <c r="B1101" s="155"/>
    </row>
    <row r="1102" spans="1:2" ht="21" customHeight="1">
      <c r="A1102" s="166" t="s">
        <v>1142</v>
      </c>
      <c r="B1102" s="155"/>
    </row>
    <row r="1103" spans="1:2" ht="21" customHeight="1">
      <c r="A1103" s="166" t="s">
        <v>1143</v>
      </c>
      <c r="B1103" s="155"/>
    </row>
    <row r="1104" spans="1:2" ht="21" customHeight="1">
      <c r="A1104" s="166" t="s">
        <v>1144</v>
      </c>
      <c r="B1104" s="155"/>
    </row>
    <row r="1105" spans="1:2" ht="21" customHeight="1">
      <c r="A1105" s="166" t="s">
        <v>1145</v>
      </c>
      <c r="B1105" s="155"/>
    </row>
    <row r="1106" spans="1:2" ht="21" customHeight="1">
      <c r="A1106" s="166" t="s">
        <v>1146</v>
      </c>
      <c r="B1106" s="155"/>
    </row>
    <row r="1107" spans="1:2" ht="21" customHeight="1">
      <c r="A1107" s="166" t="s">
        <v>1147</v>
      </c>
      <c r="B1107" s="155"/>
    </row>
    <row r="1108" spans="1:2" ht="21" customHeight="1">
      <c r="A1108" s="166" t="s">
        <v>1148</v>
      </c>
      <c r="B1108" s="155"/>
    </row>
    <row r="1109" spans="1:2" ht="21" customHeight="1">
      <c r="A1109" s="166" t="s">
        <v>1149</v>
      </c>
      <c r="B1109" s="155"/>
    </row>
    <row r="1110" spans="1:2" ht="21" customHeight="1">
      <c r="A1110" s="166" t="s">
        <v>1150</v>
      </c>
      <c r="B1110" s="155"/>
    </row>
    <row r="1111" spans="1:2" ht="21" customHeight="1">
      <c r="A1111" s="166" t="s">
        <v>1151</v>
      </c>
      <c r="B1111" s="155"/>
    </row>
    <row r="1112" spans="1:2" ht="21" customHeight="1">
      <c r="A1112" s="166" t="s">
        <v>1152</v>
      </c>
      <c r="B1112" s="155"/>
    </row>
    <row r="1113" spans="1:2" ht="21" customHeight="1">
      <c r="A1113" s="166" t="s">
        <v>1153</v>
      </c>
      <c r="B1113" s="155"/>
    </row>
    <row r="1114" spans="1:2" ht="21" customHeight="1">
      <c r="A1114" s="166" t="s">
        <v>1154</v>
      </c>
      <c r="B1114" s="155"/>
    </row>
    <row r="1115" spans="1:2" ht="21" customHeight="1">
      <c r="A1115" s="166" t="s">
        <v>1155</v>
      </c>
      <c r="B1115" s="155"/>
    </row>
    <row r="1116" spans="1:2" ht="21" customHeight="1">
      <c r="A1116" s="166" t="s">
        <v>1156</v>
      </c>
      <c r="B1116" s="155"/>
    </row>
    <row r="1117" spans="1:2" ht="21" customHeight="1">
      <c r="A1117" s="166" t="s">
        <v>1157</v>
      </c>
      <c r="B1117" s="155"/>
    </row>
    <row r="1118" spans="1:2" ht="21" customHeight="1">
      <c r="A1118" s="166" t="s">
        <v>1158</v>
      </c>
      <c r="B1118" s="155"/>
    </row>
    <row r="1119" spans="1:2" ht="21" customHeight="1">
      <c r="A1119" s="166" t="s">
        <v>1159</v>
      </c>
      <c r="B1119" s="155"/>
    </row>
    <row r="1120" spans="1:2" ht="21" customHeight="1">
      <c r="A1120" s="166" t="s">
        <v>322</v>
      </c>
      <c r="B1120" s="155">
        <v>1158</v>
      </c>
    </row>
    <row r="1121" spans="1:2" ht="21" customHeight="1">
      <c r="A1121" s="166" t="s">
        <v>1160</v>
      </c>
      <c r="B1121" s="155"/>
    </row>
    <row r="1122" spans="1:2" ht="21" customHeight="1">
      <c r="A1122" s="166" t="s">
        <v>1161</v>
      </c>
      <c r="B1122" s="155">
        <f>SUM(B1123:B1136)</f>
        <v>96</v>
      </c>
    </row>
    <row r="1123" spans="1:2" ht="21" customHeight="1">
      <c r="A1123" s="166" t="s">
        <v>313</v>
      </c>
      <c r="B1123" s="155">
        <v>50</v>
      </c>
    </row>
    <row r="1124" spans="1:2" ht="21" customHeight="1">
      <c r="A1124" s="166" t="s">
        <v>314</v>
      </c>
      <c r="B1124" s="155"/>
    </row>
    <row r="1125" spans="1:2" ht="21" customHeight="1">
      <c r="A1125" s="166" t="s">
        <v>315</v>
      </c>
      <c r="B1125" s="155"/>
    </row>
    <row r="1126" spans="1:2" ht="21" customHeight="1">
      <c r="A1126" s="166" t="s">
        <v>1162</v>
      </c>
      <c r="B1126" s="155">
        <v>46</v>
      </c>
    </row>
    <row r="1127" spans="1:2" ht="21" customHeight="1">
      <c r="A1127" s="166" t="s">
        <v>1163</v>
      </c>
      <c r="B1127" s="155"/>
    </row>
    <row r="1128" spans="1:2" ht="21" customHeight="1">
      <c r="A1128" s="166" t="s">
        <v>1164</v>
      </c>
      <c r="B1128" s="155"/>
    </row>
    <row r="1129" spans="1:2" ht="21" customHeight="1">
      <c r="A1129" s="166" t="s">
        <v>1165</v>
      </c>
      <c r="B1129" s="155"/>
    </row>
    <row r="1130" spans="1:2" ht="21" customHeight="1">
      <c r="A1130" s="166" t="s">
        <v>1166</v>
      </c>
      <c r="B1130" s="155">
        <v>0</v>
      </c>
    </row>
    <row r="1131" spans="1:2" ht="21" customHeight="1">
      <c r="A1131" s="166" t="s">
        <v>1167</v>
      </c>
      <c r="B1131" s="155"/>
    </row>
    <row r="1132" spans="1:2" ht="21" customHeight="1">
      <c r="A1132" s="166" t="s">
        <v>1168</v>
      </c>
      <c r="B1132" s="155"/>
    </row>
    <row r="1133" spans="1:2" ht="21" customHeight="1">
      <c r="A1133" s="166" t="s">
        <v>1169</v>
      </c>
      <c r="B1133" s="155"/>
    </row>
    <row r="1134" spans="1:2" ht="21" customHeight="1">
      <c r="A1134" s="166" t="s">
        <v>1170</v>
      </c>
      <c r="B1134" s="155"/>
    </row>
    <row r="1135" spans="1:2" ht="21" customHeight="1">
      <c r="A1135" s="166" t="s">
        <v>1171</v>
      </c>
      <c r="B1135" s="155"/>
    </row>
    <row r="1136" spans="1:2" ht="21" customHeight="1">
      <c r="A1136" s="166" t="s">
        <v>1172</v>
      </c>
      <c r="B1136" s="155"/>
    </row>
    <row r="1137" spans="1:2" ht="21" customHeight="1">
      <c r="A1137" s="166" t="s">
        <v>1173</v>
      </c>
      <c r="B1137" s="155"/>
    </row>
    <row r="1138" spans="1:2" ht="21" customHeight="1">
      <c r="A1138" s="166" t="s">
        <v>1174</v>
      </c>
      <c r="B1138" s="155">
        <f>B1139+B1150+B1154</f>
        <v>5800</v>
      </c>
    </row>
    <row r="1139" spans="1:2" ht="21" customHeight="1">
      <c r="A1139" s="166" t="s">
        <v>1175</v>
      </c>
      <c r="B1139" s="155">
        <f>SUM(B1140:B1149)</f>
        <v>92</v>
      </c>
    </row>
    <row r="1140" spans="1:2" ht="21" customHeight="1">
      <c r="A1140" s="166" t="s">
        <v>1176</v>
      </c>
      <c r="B1140" s="155"/>
    </row>
    <row r="1141" spans="1:2" ht="21" customHeight="1">
      <c r="A1141" s="166" t="s">
        <v>1177</v>
      </c>
      <c r="B1141" s="155"/>
    </row>
    <row r="1142" spans="1:2" ht="21" customHeight="1">
      <c r="A1142" s="166" t="s">
        <v>1178</v>
      </c>
      <c r="B1142" s="155"/>
    </row>
    <row r="1143" spans="1:2" ht="21" customHeight="1">
      <c r="A1143" s="166" t="s">
        <v>1179</v>
      </c>
      <c r="B1143" s="155"/>
    </row>
    <row r="1144" spans="1:2" ht="21" customHeight="1">
      <c r="A1144" s="166" t="s">
        <v>1180</v>
      </c>
      <c r="B1144" s="155"/>
    </row>
    <row r="1145" spans="1:2" ht="21" customHeight="1">
      <c r="A1145" s="166" t="s">
        <v>1181</v>
      </c>
      <c r="B1145" s="155">
        <v>92</v>
      </c>
    </row>
    <row r="1146" spans="1:2" ht="21" customHeight="1">
      <c r="A1146" s="166" t="s">
        <v>1182</v>
      </c>
      <c r="B1146" s="155"/>
    </row>
    <row r="1147" spans="1:2" ht="21" customHeight="1">
      <c r="A1147" s="166" t="s">
        <v>1183</v>
      </c>
      <c r="B1147" s="155"/>
    </row>
    <row r="1148" spans="1:2" ht="21" customHeight="1">
      <c r="A1148" s="166" t="s">
        <v>1184</v>
      </c>
      <c r="B1148" s="155"/>
    </row>
    <row r="1149" spans="1:2" ht="21" customHeight="1">
      <c r="A1149" s="166" t="s">
        <v>1185</v>
      </c>
      <c r="B1149" s="155"/>
    </row>
    <row r="1150" spans="1:2" ht="21" customHeight="1">
      <c r="A1150" s="166" t="s">
        <v>1186</v>
      </c>
      <c r="B1150" s="155">
        <f>SUM(B1151:B1153)</f>
        <v>5708</v>
      </c>
    </row>
    <row r="1151" spans="1:2" ht="21" customHeight="1">
      <c r="A1151" s="166" t="s">
        <v>1187</v>
      </c>
      <c r="B1151" s="155">
        <v>5708</v>
      </c>
    </row>
    <row r="1152" spans="1:2" ht="21" customHeight="1">
      <c r="A1152" s="166" t="s">
        <v>1188</v>
      </c>
      <c r="B1152" s="155"/>
    </row>
    <row r="1153" spans="1:2" ht="21" customHeight="1">
      <c r="A1153" s="166" t="s">
        <v>1189</v>
      </c>
      <c r="B1153" s="155"/>
    </row>
    <row r="1154" spans="1:2" ht="21" customHeight="1">
      <c r="A1154" s="166" t="s">
        <v>1190</v>
      </c>
      <c r="B1154" s="155">
        <f>SUM(B1155:B1157)</f>
        <v>0</v>
      </c>
    </row>
    <row r="1155" spans="1:2" ht="21" customHeight="1">
      <c r="A1155" s="166" t="s">
        <v>1191</v>
      </c>
      <c r="B1155" s="155"/>
    </row>
    <row r="1156" spans="1:2" ht="21" customHeight="1">
      <c r="A1156" s="166" t="s">
        <v>1192</v>
      </c>
      <c r="B1156" s="155"/>
    </row>
    <row r="1157" spans="1:2" ht="21" customHeight="1">
      <c r="A1157" s="166" t="s">
        <v>1193</v>
      </c>
      <c r="B1157" s="155"/>
    </row>
    <row r="1158" spans="1:2" ht="21" customHeight="1">
      <c r="A1158" s="166" t="s">
        <v>1194</v>
      </c>
      <c r="B1158" s="155">
        <f>B1159+B1177+B1183+B1189</f>
        <v>276</v>
      </c>
    </row>
    <row r="1159" spans="1:2" ht="21" customHeight="1">
      <c r="A1159" s="166" t="s">
        <v>1195</v>
      </c>
      <c r="B1159" s="155">
        <f>SUM(B1160:B1176)</f>
        <v>106</v>
      </c>
    </row>
    <row r="1160" spans="1:2" ht="21" customHeight="1">
      <c r="A1160" s="166" t="s">
        <v>313</v>
      </c>
      <c r="B1160" s="155"/>
    </row>
    <row r="1161" spans="1:2" ht="21" customHeight="1">
      <c r="A1161" s="166" t="s">
        <v>314</v>
      </c>
      <c r="B1161" s="155"/>
    </row>
    <row r="1162" spans="1:2" ht="21" customHeight="1">
      <c r="A1162" s="166" t="s">
        <v>315</v>
      </c>
      <c r="B1162" s="155"/>
    </row>
    <row r="1163" spans="1:2" ht="21" customHeight="1">
      <c r="A1163" s="166" t="s">
        <v>1196</v>
      </c>
      <c r="B1163" s="155"/>
    </row>
    <row r="1164" spans="1:2" ht="21" customHeight="1">
      <c r="A1164" s="166" t="s">
        <v>1197</v>
      </c>
      <c r="B1164" s="155"/>
    </row>
    <row r="1165" spans="1:2" ht="21" customHeight="1">
      <c r="A1165" s="166" t="s">
        <v>1198</v>
      </c>
      <c r="B1165" s="155"/>
    </row>
    <row r="1166" spans="1:2" ht="21" customHeight="1">
      <c r="A1166" s="166" t="s">
        <v>1199</v>
      </c>
      <c r="B1166" s="155"/>
    </row>
    <row r="1167" spans="1:2" ht="21" customHeight="1">
      <c r="A1167" s="166" t="s">
        <v>1200</v>
      </c>
      <c r="B1167" s="155">
        <v>106</v>
      </c>
    </row>
    <row r="1168" spans="1:2" ht="21" customHeight="1">
      <c r="A1168" s="166" t="s">
        <v>1201</v>
      </c>
      <c r="B1168" s="155"/>
    </row>
    <row r="1169" spans="1:2" ht="21" customHeight="1">
      <c r="A1169" s="166" t="s">
        <v>1202</v>
      </c>
      <c r="B1169" s="155"/>
    </row>
    <row r="1170" spans="1:2" ht="21" customHeight="1">
      <c r="A1170" s="166" t="s">
        <v>1203</v>
      </c>
      <c r="B1170" s="155"/>
    </row>
    <row r="1171" spans="1:2" ht="21" customHeight="1">
      <c r="A1171" s="166" t="s">
        <v>1204</v>
      </c>
      <c r="B1171" s="155"/>
    </row>
    <row r="1172" spans="1:2" ht="21" customHeight="1">
      <c r="A1172" s="166" t="s">
        <v>1205</v>
      </c>
      <c r="B1172" s="155"/>
    </row>
    <row r="1173" spans="1:2" ht="21" customHeight="1">
      <c r="A1173" s="166" t="s">
        <v>1206</v>
      </c>
      <c r="B1173" s="155"/>
    </row>
    <row r="1174" spans="1:2" ht="21" customHeight="1">
      <c r="A1174" s="166" t="s">
        <v>1207</v>
      </c>
      <c r="B1174" s="155"/>
    </row>
    <row r="1175" spans="1:2" ht="21" customHeight="1">
      <c r="A1175" s="166" t="s">
        <v>322</v>
      </c>
      <c r="B1175" s="155"/>
    </row>
    <row r="1176" spans="1:2" ht="21" customHeight="1">
      <c r="A1176" s="166" t="s">
        <v>1208</v>
      </c>
      <c r="B1176" s="155">
        <v>0</v>
      </c>
    </row>
    <row r="1177" spans="1:2" ht="21" customHeight="1">
      <c r="A1177" s="166" t="s">
        <v>1209</v>
      </c>
      <c r="B1177" s="155">
        <f>SUM(B1178:B1182)</f>
        <v>0</v>
      </c>
    </row>
    <row r="1178" spans="1:2" ht="21" customHeight="1">
      <c r="A1178" s="166" t="s">
        <v>1210</v>
      </c>
      <c r="B1178" s="155"/>
    </row>
    <row r="1179" spans="1:2" ht="21" customHeight="1">
      <c r="A1179" s="166" t="s">
        <v>1211</v>
      </c>
      <c r="B1179" s="155"/>
    </row>
    <row r="1180" spans="1:2" ht="21" customHeight="1">
      <c r="A1180" s="166" t="s">
        <v>1212</v>
      </c>
      <c r="B1180" s="155"/>
    </row>
    <row r="1181" spans="1:2" ht="21" customHeight="1">
      <c r="A1181" s="166" t="s">
        <v>1213</v>
      </c>
      <c r="B1181" s="155"/>
    </row>
    <row r="1182" spans="1:2" ht="21" customHeight="1">
      <c r="A1182" s="166" t="s">
        <v>1214</v>
      </c>
      <c r="B1182" s="155"/>
    </row>
    <row r="1183" spans="1:2" ht="21" customHeight="1">
      <c r="A1183" s="166" t="s">
        <v>1215</v>
      </c>
      <c r="B1183" s="155">
        <f>SUM(B1184:B1188)</f>
        <v>140</v>
      </c>
    </row>
    <row r="1184" spans="1:2" ht="21" customHeight="1">
      <c r="A1184" s="166" t="s">
        <v>1216</v>
      </c>
      <c r="B1184" s="155">
        <v>70</v>
      </c>
    </row>
    <row r="1185" spans="1:2" ht="21" customHeight="1">
      <c r="A1185" s="166" t="s">
        <v>1217</v>
      </c>
      <c r="B1185" s="155"/>
    </row>
    <row r="1186" spans="1:2" ht="21" customHeight="1">
      <c r="A1186" s="166" t="s">
        <v>1218</v>
      </c>
      <c r="B1186" s="155">
        <v>0</v>
      </c>
    </row>
    <row r="1187" spans="1:2" ht="21" customHeight="1">
      <c r="A1187" s="166" t="s">
        <v>1219</v>
      </c>
      <c r="B1187" s="155">
        <v>70</v>
      </c>
    </row>
    <row r="1188" spans="1:2" ht="21" customHeight="1">
      <c r="A1188" s="166" t="s">
        <v>1220</v>
      </c>
      <c r="B1188" s="155"/>
    </row>
    <row r="1189" spans="1:2" ht="21" customHeight="1">
      <c r="A1189" s="166" t="s">
        <v>1221</v>
      </c>
      <c r="B1189" s="155">
        <f>SUM(B1190:B1201)</f>
        <v>30</v>
      </c>
    </row>
    <row r="1190" spans="1:2" ht="21" customHeight="1">
      <c r="A1190" s="166" t="s">
        <v>1222</v>
      </c>
      <c r="B1190" s="155"/>
    </row>
    <row r="1191" spans="1:2" ht="21" customHeight="1">
      <c r="A1191" s="166" t="s">
        <v>1223</v>
      </c>
      <c r="B1191" s="155"/>
    </row>
    <row r="1192" spans="1:2" ht="21" customHeight="1">
      <c r="A1192" s="166" t="s">
        <v>1224</v>
      </c>
      <c r="B1192" s="155"/>
    </row>
    <row r="1193" spans="1:2" ht="21" customHeight="1">
      <c r="A1193" s="166" t="s">
        <v>1225</v>
      </c>
      <c r="B1193" s="155">
        <v>20</v>
      </c>
    </row>
    <row r="1194" spans="1:2" ht="21" customHeight="1">
      <c r="A1194" s="166" t="s">
        <v>1226</v>
      </c>
      <c r="B1194" s="155"/>
    </row>
    <row r="1195" spans="1:2" ht="21" customHeight="1">
      <c r="A1195" s="166" t="s">
        <v>1227</v>
      </c>
      <c r="B1195" s="155"/>
    </row>
    <row r="1196" spans="1:2" ht="21" customHeight="1">
      <c r="A1196" s="166" t="s">
        <v>1228</v>
      </c>
      <c r="B1196" s="155"/>
    </row>
    <row r="1197" spans="1:2" ht="21" customHeight="1">
      <c r="A1197" s="166" t="s">
        <v>1229</v>
      </c>
      <c r="B1197" s="155"/>
    </row>
    <row r="1198" spans="1:2" ht="21" customHeight="1">
      <c r="A1198" s="166" t="s">
        <v>1230</v>
      </c>
      <c r="B1198" s="155">
        <v>10</v>
      </c>
    </row>
    <row r="1199" spans="1:2" ht="21" customHeight="1">
      <c r="A1199" s="166" t="s">
        <v>1231</v>
      </c>
      <c r="B1199" s="155"/>
    </row>
    <row r="1200" spans="1:2" ht="21" customHeight="1">
      <c r="A1200" s="166" t="s">
        <v>1232</v>
      </c>
      <c r="B1200" s="155"/>
    </row>
    <row r="1201" spans="1:2" ht="21" customHeight="1">
      <c r="A1201" s="166" t="s">
        <v>1233</v>
      </c>
      <c r="B1201" s="155"/>
    </row>
    <row r="1202" spans="1:2" ht="21" customHeight="1">
      <c r="A1202" s="166" t="s">
        <v>1234</v>
      </c>
      <c r="B1202" s="155">
        <f>B1203+B1215+B1221+B1227+B1235+B1248+B1252+B1256</f>
        <v>971</v>
      </c>
    </row>
    <row r="1203" spans="1:2" ht="21" customHeight="1">
      <c r="A1203" s="166" t="s">
        <v>1235</v>
      </c>
      <c r="B1203" s="155">
        <f>SUM(B1204:B1214)</f>
        <v>601</v>
      </c>
    </row>
    <row r="1204" spans="1:2" ht="21" customHeight="1">
      <c r="A1204" s="166" t="s">
        <v>313</v>
      </c>
      <c r="B1204" s="155">
        <v>358</v>
      </c>
    </row>
    <row r="1205" spans="1:2" ht="21" customHeight="1">
      <c r="A1205" s="166" t="s">
        <v>314</v>
      </c>
      <c r="B1205" s="155"/>
    </row>
    <row r="1206" spans="1:2" ht="21" customHeight="1">
      <c r="A1206" s="166" t="s">
        <v>315</v>
      </c>
      <c r="B1206" s="155"/>
    </row>
    <row r="1207" spans="1:2" ht="21" customHeight="1">
      <c r="A1207" s="166" t="s">
        <v>1236</v>
      </c>
      <c r="B1207" s="155">
        <v>0</v>
      </c>
    </row>
    <row r="1208" spans="1:2" ht="21" customHeight="1">
      <c r="A1208" s="166" t="s">
        <v>1237</v>
      </c>
      <c r="B1208" s="155"/>
    </row>
    <row r="1209" spans="1:2" ht="21" customHeight="1">
      <c r="A1209" s="166" t="s">
        <v>1238</v>
      </c>
      <c r="B1209" s="155">
        <v>100</v>
      </c>
    </row>
    <row r="1210" spans="1:2" ht="21" customHeight="1">
      <c r="A1210" s="166" t="s">
        <v>1239</v>
      </c>
      <c r="B1210" s="155"/>
    </row>
    <row r="1211" spans="1:2" ht="21" customHeight="1">
      <c r="A1211" s="166" t="s">
        <v>1240</v>
      </c>
      <c r="B1211" s="155">
        <v>143</v>
      </c>
    </row>
    <row r="1212" spans="1:2" ht="21" customHeight="1">
      <c r="A1212" s="166" t="s">
        <v>1241</v>
      </c>
      <c r="B1212" s="155"/>
    </row>
    <row r="1213" spans="1:2" ht="21" customHeight="1">
      <c r="A1213" s="166" t="s">
        <v>322</v>
      </c>
      <c r="B1213" s="155">
        <v>0</v>
      </c>
    </row>
    <row r="1214" spans="1:2" ht="21" customHeight="1">
      <c r="A1214" s="166" t="s">
        <v>1242</v>
      </c>
      <c r="B1214" s="155"/>
    </row>
    <row r="1215" spans="1:2" ht="21" customHeight="1">
      <c r="A1215" s="166" t="s">
        <v>1243</v>
      </c>
      <c r="B1215" s="155">
        <f>SUM(B1216:B1220)</f>
        <v>370</v>
      </c>
    </row>
    <row r="1216" spans="1:2" ht="21" customHeight="1">
      <c r="A1216" s="166" t="s">
        <v>313</v>
      </c>
      <c r="B1216" s="155">
        <v>370</v>
      </c>
    </row>
    <row r="1217" spans="1:2" ht="21" customHeight="1">
      <c r="A1217" s="166" t="s">
        <v>314</v>
      </c>
      <c r="B1217" s="155"/>
    </row>
    <row r="1218" spans="1:2" ht="21" customHeight="1">
      <c r="A1218" s="166" t="s">
        <v>315</v>
      </c>
      <c r="B1218" s="155"/>
    </row>
    <row r="1219" spans="1:2" ht="21" customHeight="1">
      <c r="A1219" s="166" t="s">
        <v>1244</v>
      </c>
      <c r="B1219" s="155"/>
    </row>
    <row r="1220" spans="1:2" ht="21" customHeight="1">
      <c r="A1220" s="166" t="s">
        <v>1245</v>
      </c>
      <c r="B1220" s="155"/>
    </row>
    <row r="1221" spans="1:2" ht="21" customHeight="1">
      <c r="A1221" s="166" t="s">
        <v>1246</v>
      </c>
      <c r="B1221" s="155"/>
    </row>
    <row r="1222" spans="1:2" ht="21" customHeight="1">
      <c r="A1222" s="166" t="s">
        <v>313</v>
      </c>
      <c r="B1222" s="155"/>
    </row>
    <row r="1223" spans="1:2" ht="21" customHeight="1">
      <c r="A1223" s="166" t="s">
        <v>314</v>
      </c>
      <c r="B1223" s="155"/>
    </row>
    <row r="1224" spans="1:2" ht="21" customHeight="1">
      <c r="A1224" s="166" t="s">
        <v>315</v>
      </c>
      <c r="B1224" s="155"/>
    </row>
    <row r="1225" spans="1:2" ht="21" customHeight="1">
      <c r="A1225" s="166" t="s">
        <v>1247</v>
      </c>
      <c r="B1225" s="155"/>
    </row>
    <row r="1226" spans="1:2" ht="21" customHeight="1">
      <c r="A1226" s="166" t="s">
        <v>1248</v>
      </c>
      <c r="B1226" s="155"/>
    </row>
    <row r="1227" spans="1:2" ht="21" customHeight="1">
      <c r="A1227" s="166" t="s">
        <v>1249</v>
      </c>
      <c r="B1227" s="155">
        <f>SUM(B1228:B1234)</f>
        <v>0</v>
      </c>
    </row>
    <row r="1228" spans="1:2" ht="21" customHeight="1">
      <c r="A1228" s="166" t="s">
        <v>313</v>
      </c>
      <c r="B1228" s="155"/>
    </row>
    <row r="1229" spans="1:2" ht="21" customHeight="1">
      <c r="A1229" s="166" t="s">
        <v>314</v>
      </c>
      <c r="B1229" s="155"/>
    </row>
    <row r="1230" spans="1:2" ht="21" customHeight="1">
      <c r="A1230" s="166" t="s">
        <v>315</v>
      </c>
      <c r="B1230" s="155"/>
    </row>
    <row r="1231" spans="1:2" ht="21" customHeight="1">
      <c r="A1231" s="166" t="s">
        <v>1250</v>
      </c>
      <c r="B1231" s="155"/>
    </row>
    <row r="1232" spans="1:2" ht="21" customHeight="1">
      <c r="A1232" s="166" t="s">
        <v>1251</v>
      </c>
      <c r="B1232" s="155"/>
    </row>
    <row r="1233" spans="1:2" ht="21" customHeight="1">
      <c r="A1233" s="166" t="s">
        <v>322</v>
      </c>
      <c r="B1233" s="155"/>
    </row>
    <row r="1234" spans="1:2" ht="21" customHeight="1">
      <c r="A1234" s="166" t="s">
        <v>1252</v>
      </c>
      <c r="B1234" s="155"/>
    </row>
    <row r="1235" spans="1:2" ht="21" customHeight="1">
      <c r="A1235" s="166" t="s">
        <v>1253</v>
      </c>
      <c r="B1235" s="155">
        <f>SUM(B1236:B1247)</f>
        <v>0</v>
      </c>
    </row>
    <row r="1236" spans="1:2" ht="21" customHeight="1">
      <c r="A1236" s="166" t="s">
        <v>313</v>
      </c>
      <c r="B1236" s="155"/>
    </row>
    <row r="1237" spans="1:2" ht="21" customHeight="1">
      <c r="A1237" s="166" t="s">
        <v>314</v>
      </c>
      <c r="B1237" s="155"/>
    </row>
    <row r="1238" spans="1:2" ht="21" customHeight="1">
      <c r="A1238" s="166" t="s">
        <v>315</v>
      </c>
      <c r="B1238" s="155"/>
    </row>
    <row r="1239" spans="1:2" ht="21" customHeight="1">
      <c r="A1239" s="166" t="s">
        <v>1254</v>
      </c>
      <c r="B1239" s="155"/>
    </row>
    <row r="1240" spans="1:2" ht="21" customHeight="1">
      <c r="A1240" s="166" t="s">
        <v>1255</v>
      </c>
      <c r="B1240" s="155"/>
    </row>
    <row r="1241" spans="1:2" ht="21" customHeight="1">
      <c r="A1241" s="166" t="s">
        <v>1256</v>
      </c>
      <c r="B1241" s="155"/>
    </row>
    <row r="1242" spans="1:2" ht="21" customHeight="1">
      <c r="A1242" s="166" t="s">
        <v>1257</v>
      </c>
      <c r="B1242" s="155"/>
    </row>
    <row r="1243" spans="1:2" ht="21" customHeight="1">
      <c r="A1243" s="166" t="s">
        <v>1258</v>
      </c>
      <c r="B1243" s="155"/>
    </row>
    <row r="1244" spans="1:2" ht="21" customHeight="1">
      <c r="A1244" s="166" t="s">
        <v>1259</v>
      </c>
      <c r="B1244" s="155"/>
    </row>
    <row r="1245" spans="1:2" ht="21" customHeight="1">
      <c r="A1245" s="166" t="s">
        <v>1260</v>
      </c>
      <c r="B1245" s="155"/>
    </row>
    <row r="1246" spans="1:2" ht="21" customHeight="1">
      <c r="A1246" s="166" t="s">
        <v>1261</v>
      </c>
      <c r="B1246" s="155"/>
    </row>
    <row r="1247" spans="1:2" ht="21" customHeight="1">
      <c r="A1247" s="166" t="s">
        <v>1262</v>
      </c>
      <c r="B1247" s="155"/>
    </row>
    <row r="1248" spans="1:2" ht="21" customHeight="1">
      <c r="A1248" s="166" t="s">
        <v>1263</v>
      </c>
      <c r="B1248" s="155">
        <f>SUM(B1249:B1251)</f>
        <v>0</v>
      </c>
    </row>
    <row r="1249" spans="1:2" ht="21" customHeight="1">
      <c r="A1249" s="166" t="s">
        <v>1264</v>
      </c>
      <c r="B1249" s="155"/>
    </row>
    <row r="1250" spans="1:2" ht="21" customHeight="1">
      <c r="A1250" s="166" t="s">
        <v>1265</v>
      </c>
      <c r="B1250" s="155"/>
    </row>
    <row r="1251" spans="1:2" ht="21" customHeight="1">
      <c r="A1251" s="166" t="s">
        <v>1266</v>
      </c>
      <c r="B1251" s="155"/>
    </row>
    <row r="1252" spans="1:2" ht="21" customHeight="1">
      <c r="A1252" s="166" t="s">
        <v>1267</v>
      </c>
      <c r="B1252" s="155">
        <f>SUM(B1253:B1255)</f>
        <v>0</v>
      </c>
    </row>
    <row r="1253" spans="1:2" ht="21" customHeight="1">
      <c r="A1253" s="166" t="s">
        <v>1268</v>
      </c>
      <c r="B1253" s="155"/>
    </row>
    <row r="1254" spans="1:2" ht="21" customHeight="1">
      <c r="A1254" s="166" t="s">
        <v>1269</v>
      </c>
      <c r="B1254" s="155"/>
    </row>
    <row r="1255" spans="1:2" ht="21" customHeight="1">
      <c r="A1255" s="166" t="s">
        <v>1270</v>
      </c>
      <c r="B1255" s="155"/>
    </row>
    <row r="1256" spans="1:2" ht="21" customHeight="1">
      <c r="A1256" s="166" t="s">
        <v>1271</v>
      </c>
      <c r="B1256" s="155"/>
    </row>
    <row r="1257" spans="1:2" ht="21" customHeight="1">
      <c r="A1257" s="166" t="s">
        <v>1272</v>
      </c>
      <c r="B1257" s="155">
        <v>4000</v>
      </c>
    </row>
    <row r="1258" spans="1:2" ht="21" customHeight="1">
      <c r="A1258" s="166" t="s">
        <v>1273</v>
      </c>
      <c r="B1258" s="155">
        <f>B1259</f>
        <v>5470</v>
      </c>
    </row>
    <row r="1259" spans="1:2" ht="21" customHeight="1">
      <c r="A1259" s="166" t="s">
        <v>1274</v>
      </c>
      <c r="B1259" s="155">
        <f>SUM(B1260:B1263)</f>
        <v>5470</v>
      </c>
    </row>
    <row r="1260" spans="1:2" ht="21" customHeight="1">
      <c r="A1260" s="166" t="s">
        <v>1275</v>
      </c>
      <c r="B1260" s="155">
        <v>5200</v>
      </c>
    </row>
    <row r="1261" spans="1:2" ht="21" customHeight="1">
      <c r="A1261" s="166" t="s">
        <v>1276</v>
      </c>
      <c r="B1261" s="155"/>
    </row>
    <row r="1262" spans="1:2" ht="21" customHeight="1">
      <c r="A1262" s="166" t="s">
        <v>1277</v>
      </c>
      <c r="B1262" s="155">
        <v>270</v>
      </c>
    </row>
    <row r="1263" spans="1:2" ht="21" customHeight="1">
      <c r="A1263" s="166" t="s">
        <v>1278</v>
      </c>
      <c r="B1263" s="155"/>
    </row>
    <row r="1264" spans="1:2" ht="21" customHeight="1">
      <c r="A1264" s="168" t="s">
        <v>1279</v>
      </c>
      <c r="B1264" s="155">
        <v>200</v>
      </c>
    </row>
    <row r="1265" spans="1:2" ht="21" customHeight="1">
      <c r="A1265" s="168" t="s">
        <v>1280</v>
      </c>
      <c r="B1265" s="155">
        <v>200</v>
      </c>
    </row>
    <row r="1266" spans="1:2" ht="21" customHeight="1">
      <c r="A1266" s="121" t="s">
        <v>1281</v>
      </c>
      <c r="B1266" s="155">
        <f>B1267</f>
        <v>0</v>
      </c>
    </row>
    <row r="1267" spans="1:2" ht="21" customHeight="1">
      <c r="A1267" s="121" t="s">
        <v>1282</v>
      </c>
      <c r="B1267" s="155">
        <v>0</v>
      </c>
    </row>
    <row r="1268" spans="1:2" ht="21" customHeight="1">
      <c r="A1268" s="121" t="s">
        <v>1283</v>
      </c>
      <c r="B1268" s="155">
        <f>B1269+B1270</f>
        <v>0</v>
      </c>
    </row>
    <row r="1269" spans="1:2" ht="21" customHeight="1">
      <c r="A1269" s="121" t="s">
        <v>1284</v>
      </c>
      <c r="B1269" s="155"/>
    </row>
    <row r="1270" spans="1:2" ht="21" customHeight="1">
      <c r="A1270" s="121" t="s">
        <v>1136</v>
      </c>
      <c r="B1270" s="155"/>
    </row>
    <row r="1271" spans="1:2" ht="21" customHeight="1">
      <c r="A1271" s="121"/>
      <c r="B1271" s="155"/>
    </row>
    <row r="1272" spans="1:2" ht="21" customHeight="1">
      <c r="A1272" s="103" t="s">
        <v>111</v>
      </c>
      <c r="B1272" s="155">
        <f>B4+B235+B239+B251+B341+B392+B448+B505+B632+B702+B776+B795+B906+B970+B1034+B1054+B1084+B1094+B1138+B1158+B1202+B1257+B1264+B1258+B1266+B1268</f>
        <v>171558</v>
      </c>
    </row>
  </sheetData>
  <sheetProtection/>
  <autoFilter ref="A3:IV1318"/>
  <mergeCells count="1">
    <mergeCell ref="A1:B1"/>
  </mergeCells>
  <printOptions horizontalCentered="1"/>
  <pageMargins left="0.7480314960629921" right="0.7480314960629921" top="0.7874015748031497" bottom="0.7480314960629921" header="0.5118110236220472" footer="0.7874015748031497"/>
  <pageSetup firstPageNumber="14" useFirstPageNumber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Q53"/>
  <sheetViews>
    <sheetView zoomScaleSheetLayoutView="100" workbookViewId="0" topLeftCell="A1">
      <selection activeCell="E43" sqref="E43"/>
    </sheetView>
  </sheetViews>
  <sheetFormatPr defaultColWidth="9.00390625" defaultRowHeight="14.25"/>
  <cols>
    <col min="1" max="1" width="7.50390625" style="125" customWidth="1"/>
    <col min="2" max="2" width="7.50390625" style="126" customWidth="1"/>
    <col min="3" max="3" width="28.875" style="84" customWidth="1"/>
    <col min="4" max="4" width="15.75390625" style="84" customWidth="1"/>
    <col min="5" max="5" width="12.75390625" style="84" customWidth="1"/>
    <col min="6" max="119" width="9.00390625" style="84" customWidth="1"/>
    <col min="120" max="121" width="9.00390625" style="36" customWidth="1"/>
  </cols>
  <sheetData>
    <row r="1" spans="1:5" ht="27.75" customHeight="1">
      <c r="A1" s="85" t="s">
        <v>1285</v>
      </c>
      <c r="B1" s="85"/>
      <c r="C1" s="85"/>
      <c r="D1" s="85"/>
      <c r="E1" s="85"/>
    </row>
    <row r="2" spans="1:5" ht="17.25" customHeight="1">
      <c r="A2" s="127"/>
      <c r="B2" s="127"/>
      <c r="C2" s="128"/>
      <c r="D2" s="128"/>
      <c r="E2" s="129" t="s">
        <v>56</v>
      </c>
    </row>
    <row r="3" spans="1:121" s="123" customFormat="1" ht="21.75" customHeight="1">
      <c r="A3" s="130" t="s">
        <v>1286</v>
      </c>
      <c r="B3" s="130"/>
      <c r="C3" s="131" t="s">
        <v>1287</v>
      </c>
      <c r="D3" s="132" t="s">
        <v>281</v>
      </c>
      <c r="E3" s="132" t="s">
        <v>223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"/>
      <c r="DQ3" s="13"/>
    </row>
    <row r="4" spans="1:121" s="123" customFormat="1" ht="21.75" customHeight="1">
      <c r="A4" s="130" t="s">
        <v>1288</v>
      </c>
      <c r="B4" s="130" t="s">
        <v>1289</v>
      </c>
      <c r="C4" s="131"/>
      <c r="D4" s="132" t="s">
        <v>192</v>
      </c>
      <c r="E4" s="132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"/>
      <c r="DQ4" s="13"/>
    </row>
    <row r="5" spans="1:121" s="83" customFormat="1" ht="21.75" customHeight="1">
      <c r="A5" s="134" t="s">
        <v>268</v>
      </c>
      <c r="B5" s="135"/>
      <c r="C5" s="136"/>
      <c r="D5" s="130">
        <f>D6+D17+D39+D44+D52</f>
        <v>171558</v>
      </c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"/>
      <c r="DQ5" s="13"/>
    </row>
    <row r="6" spans="1:121" s="123" customFormat="1" ht="21.75" customHeight="1">
      <c r="A6" s="130">
        <v>301</v>
      </c>
      <c r="B6" s="137" t="s">
        <v>1290</v>
      </c>
      <c r="C6" s="137"/>
      <c r="D6" s="138">
        <f>SUM(D7:D16)</f>
        <v>111531</v>
      </c>
      <c r="E6" s="139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"/>
      <c r="DQ6" s="13"/>
    </row>
    <row r="7" spans="1:121" s="123" customFormat="1" ht="21.75" customHeight="1">
      <c r="A7" s="130"/>
      <c r="B7" s="130" t="s">
        <v>1291</v>
      </c>
      <c r="C7" s="131" t="s">
        <v>1292</v>
      </c>
      <c r="D7" s="130">
        <v>38119</v>
      </c>
      <c r="E7" s="139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"/>
      <c r="DQ7" s="13"/>
    </row>
    <row r="8" spans="1:121" s="123" customFormat="1" ht="21.75" customHeight="1">
      <c r="A8" s="130"/>
      <c r="B8" s="130" t="s">
        <v>1293</v>
      </c>
      <c r="C8" s="131" t="s">
        <v>1294</v>
      </c>
      <c r="D8" s="130">
        <v>44632</v>
      </c>
      <c r="E8" s="139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"/>
      <c r="DQ8" s="13"/>
    </row>
    <row r="9" spans="1:121" s="123" customFormat="1" ht="21.75" customHeight="1">
      <c r="A9" s="130"/>
      <c r="B9" s="130" t="s">
        <v>1295</v>
      </c>
      <c r="C9" s="131" t="s">
        <v>1296</v>
      </c>
      <c r="D9" s="130">
        <v>3806</v>
      </c>
      <c r="E9" s="139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"/>
      <c r="DQ9" s="13"/>
    </row>
    <row r="10" spans="1:121" s="123" customFormat="1" ht="21.75" customHeight="1">
      <c r="A10" s="130"/>
      <c r="B10" s="130" t="s">
        <v>1297</v>
      </c>
      <c r="C10" s="131" t="s">
        <v>1298</v>
      </c>
      <c r="D10" s="130">
        <v>2380</v>
      </c>
      <c r="E10" s="139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"/>
      <c r="DQ10" s="13"/>
    </row>
    <row r="11" spans="1:121" s="123" customFormat="1" ht="21.75" customHeight="1">
      <c r="A11" s="130"/>
      <c r="B11" s="132" t="s">
        <v>1299</v>
      </c>
      <c r="C11" s="131" t="s">
        <v>1300</v>
      </c>
      <c r="D11" s="130">
        <v>10093</v>
      </c>
      <c r="E11" s="139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"/>
      <c r="DQ11" s="13"/>
    </row>
    <row r="12" spans="1:121" s="124" customFormat="1" ht="21.75" customHeight="1">
      <c r="A12" s="140"/>
      <c r="B12" s="141" t="s">
        <v>1301</v>
      </c>
      <c r="C12" s="142" t="s">
        <v>1302</v>
      </c>
      <c r="D12" s="140">
        <v>400</v>
      </c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9"/>
      <c r="DQ12" s="149"/>
    </row>
    <row r="13" spans="1:121" s="124" customFormat="1" ht="21.75" customHeight="1">
      <c r="A13" s="140"/>
      <c r="B13" s="141" t="s">
        <v>1303</v>
      </c>
      <c r="C13" s="142" t="s">
        <v>1304</v>
      </c>
      <c r="D13" s="140">
        <v>2300</v>
      </c>
      <c r="E13" s="143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9"/>
      <c r="DQ13" s="149"/>
    </row>
    <row r="14" spans="1:121" s="124" customFormat="1" ht="21.75" customHeight="1">
      <c r="A14" s="140"/>
      <c r="B14" s="141" t="s">
        <v>1305</v>
      </c>
      <c r="C14" s="142" t="s">
        <v>1306</v>
      </c>
      <c r="D14" s="140">
        <v>153</v>
      </c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9"/>
      <c r="DQ14" s="149"/>
    </row>
    <row r="15" spans="1:121" s="123" customFormat="1" ht="21.75" customHeight="1">
      <c r="A15" s="130"/>
      <c r="B15" s="132">
        <v>13</v>
      </c>
      <c r="C15" s="131" t="s">
        <v>1307</v>
      </c>
      <c r="D15" s="130">
        <v>8051</v>
      </c>
      <c r="E15" s="139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"/>
      <c r="DQ15" s="13"/>
    </row>
    <row r="16" spans="1:121" s="123" customFormat="1" ht="21.75" customHeight="1">
      <c r="A16" s="130"/>
      <c r="B16" s="132">
        <v>99</v>
      </c>
      <c r="C16" s="131" t="s">
        <v>1308</v>
      </c>
      <c r="D16" s="130">
        <v>1597</v>
      </c>
      <c r="E16" s="139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"/>
      <c r="DQ16" s="13"/>
    </row>
    <row r="17" spans="1:5" ht="21.75" customHeight="1">
      <c r="A17" s="130">
        <v>302</v>
      </c>
      <c r="B17" s="137" t="s">
        <v>1309</v>
      </c>
      <c r="C17" s="137"/>
      <c r="D17" s="138">
        <f>SUM(D18:D38)</f>
        <v>16599</v>
      </c>
      <c r="E17" s="139"/>
    </row>
    <row r="18" spans="1:5" ht="21.75" customHeight="1">
      <c r="A18" s="130"/>
      <c r="B18" s="130" t="s">
        <v>1291</v>
      </c>
      <c r="C18" s="131" t="s">
        <v>1310</v>
      </c>
      <c r="D18" s="130">
        <v>4473</v>
      </c>
      <c r="E18" s="139"/>
    </row>
    <row r="19" spans="1:5" ht="21.75" customHeight="1">
      <c r="A19" s="130"/>
      <c r="B19" s="130" t="s">
        <v>1293</v>
      </c>
      <c r="C19" s="131" t="s">
        <v>1311</v>
      </c>
      <c r="D19" s="130">
        <v>437</v>
      </c>
      <c r="E19" s="139"/>
    </row>
    <row r="20" spans="1:5" ht="21.75" customHeight="1">
      <c r="A20" s="130"/>
      <c r="B20" s="130" t="s">
        <v>1295</v>
      </c>
      <c r="C20" s="131" t="s">
        <v>1312</v>
      </c>
      <c r="D20" s="130"/>
      <c r="E20" s="139"/>
    </row>
    <row r="21" spans="1:5" ht="21.75" customHeight="1">
      <c r="A21" s="130"/>
      <c r="B21" s="130" t="s">
        <v>1313</v>
      </c>
      <c r="C21" s="131" t="s">
        <v>1314</v>
      </c>
      <c r="D21" s="130"/>
      <c r="E21" s="139"/>
    </row>
    <row r="22" spans="1:5" ht="21.75" customHeight="1">
      <c r="A22" s="130"/>
      <c r="B22" s="130" t="s">
        <v>1315</v>
      </c>
      <c r="C22" s="131" t="s">
        <v>1316</v>
      </c>
      <c r="D22" s="130">
        <v>231</v>
      </c>
      <c r="E22" s="139"/>
    </row>
    <row r="23" spans="1:5" ht="21.75" customHeight="1">
      <c r="A23" s="130"/>
      <c r="B23" s="130" t="s">
        <v>1317</v>
      </c>
      <c r="C23" s="131" t="s">
        <v>1318</v>
      </c>
      <c r="D23" s="130">
        <v>813</v>
      </c>
      <c r="E23" s="139"/>
    </row>
    <row r="24" spans="1:5" ht="21.75" customHeight="1">
      <c r="A24" s="130"/>
      <c r="B24" s="130" t="s">
        <v>1297</v>
      </c>
      <c r="C24" s="131" t="s">
        <v>1319</v>
      </c>
      <c r="D24" s="130">
        <v>219</v>
      </c>
      <c r="E24" s="139"/>
    </row>
    <row r="25" spans="1:5" ht="21.75" customHeight="1">
      <c r="A25" s="130"/>
      <c r="B25" s="130" t="s">
        <v>1299</v>
      </c>
      <c r="C25" s="131" t="s">
        <v>1320</v>
      </c>
      <c r="D25" s="130">
        <v>1169</v>
      </c>
      <c r="E25" s="139"/>
    </row>
    <row r="26" spans="1:5" ht="21.75" customHeight="1">
      <c r="A26" s="130"/>
      <c r="B26" s="130" t="s">
        <v>1321</v>
      </c>
      <c r="C26" s="131" t="s">
        <v>1322</v>
      </c>
      <c r="D26" s="130">
        <v>194</v>
      </c>
      <c r="E26" s="139"/>
    </row>
    <row r="27" spans="1:5" ht="21.75" customHeight="1">
      <c r="A27" s="130"/>
      <c r="B27" s="130" t="s">
        <v>1323</v>
      </c>
      <c r="C27" s="131" t="s">
        <v>1324</v>
      </c>
      <c r="D27" s="130"/>
      <c r="E27" s="139"/>
    </row>
    <row r="28" spans="1:5" ht="21.75" customHeight="1">
      <c r="A28" s="130"/>
      <c r="B28" s="130" t="s">
        <v>1325</v>
      </c>
      <c r="C28" s="131" t="s">
        <v>1326</v>
      </c>
      <c r="D28" s="130">
        <v>2513</v>
      </c>
      <c r="E28" s="139"/>
    </row>
    <row r="29" spans="1:5" ht="21.75" customHeight="1">
      <c r="A29" s="130"/>
      <c r="B29" s="130" t="s">
        <v>1327</v>
      </c>
      <c r="C29" s="131" t="s">
        <v>1328</v>
      </c>
      <c r="D29" s="130">
        <v>406</v>
      </c>
      <c r="E29" s="139"/>
    </row>
    <row r="30" spans="1:5" ht="21.75" customHeight="1">
      <c r="A30" s="130"/>
      <c r="B30" s="130" t="s">
        <v>1329</v>
      </c>
      <c r="C30" s="131" t="s">
        <v>1330</v>
      </c>
      <c r="D30" s="130">
        <v>80</v>
      </c>
      <c r="E30" s="139"/>
    </row>
    <row r="31" spans="1:5" ht="21.75" customHeight="1">
      <c r="A31" s="130"/>
      <c r="B31" s="130" t="s">
        <v>1331</v>
      </c>
      <c r="C31" s="131" t="s">
        <v>1332</v>
      </c>
      <c r="D31" s="130">
        <v>160</v>
      </c>
      <c r="E31" s="139"/>
    </row>
    <row r="32" spans="1:5" ht="21.75" customHeight="1">
      <c r="A32" s="130"/>
      <c r="B32" s="130" t="s">
        <v>1333</v>
      </c>
      <c r="C32" s="131" t="s">
        <v>272</v>
      </c>
      <c r="D32" s="140">
        <v>265</v>
      </c>
      <c r="E32" s="139"/>
    </row>
    <row r="33" spans="1:5" ht="21.75" customHeight="1">
      <c r="A33" s="130"/>
      <c r="B33" s="130" t="s">
        <v>1334</v>
      </c>
      <c r="C33" s="131" t="s">
        <v>1335</v>
      </c>
      <c r="D33" s="140">
        <v>30</v>
      </c>
      <c r="E33" s="139"/>
    </row>
    <row r="34" spans="1:5" ht="21.75" customHeight="1">
      <c r="A34" s="130"/>
      <c r="B34" s="130" t="s">
        <v>1336</v>
      </c>
      <c r="C34" s="131" t="s">
        <v>1337</v>
      </c>
      <c r="D34" s="130">
        <v>849</v>
      </c>
      <c r="E34" s="139"/>
    </row>
    <row r="35" spans="1:5" ht="21.75" customHeight="1">
      <c r="A35" s="130"/>
      <c r="B35" s="130" t="s">
        <v>1338</v>
      </c>
      <c r="C35" s="131" t="s">
        <v>1339</v>
      </c>
      <c r="D35" s="130">
        <v>693</v>
      </c>
      <c r="E35" s="139"/>
    </row>
    <row r="36" spans="1:5" ht="21.75" customHeight="1">
      <c r="A36" s="130"/>
      <c r="B36" s="130" t="s">
        <v>1340</v>
      </c>
      <c r="C36" s="131" t="s">
        <v>274</v>
      </c>
      <c r="D36" s="140">
        <v>470</v>
      </c>
      <c r="E36" s="139"/>
    </row>
    <row r="37" spans="1:5" ht="21.75" customHeight="1">
      <c r="A37" s="130"/>
      <c r="B37" s="130" t="s">
        <v>1341</v>
      </c>
      <c r="C37" s="131" t="s">
        <v>1342</v>
      </c>
      <c r="D37" s="140">
        <v>904</v>
      </c>
      <c r="E37" s="139"/>
    </row>
    <row r="38" spans="1:5" ht="21.75" customHeight="1">
      <c r="A38" s="130"/>
      <c r="B38" s="130" t="s">
        <v>1343</v>
      </c>
      <c r="C38" s="131" t="s">
        <v>1344</v>
      </c>
      <c r="D38" s="140">
        <v>2693</v>
      </c>
      <c r="E38" s="139"/>
    </row>
    <row r="39" spans="1:5" ht="21.75" customHeight="1">
      <c r="A39" s="130">
        <v>303</v>
      </c>
      <c r="B39" s="137" t="s">
        <v>1345</v>
      </c>
      <c r="C39" s="137"/>
      <c r="D39" s="145">
        <f>SUM(D40:D43)</f>
        <v>22908</v>
      </c>
      <c r="E39" s="139"/>
    </row>
    <row r="40" spans="1:5" ht="21.75" customHeight="1">
      <c r="A40" s="130"/>
      <c r="B40" s="130" t="s">
        <v>1291</v>
      </c>
      <c r="C40" s="131" t="s">
        <v>1346</v>
      </c>
      <c r="D40" s="140">
        <v>643</v>
      </c>
      <c r="E40" s="139"/>
    </row>
    <row r="41" spans="1:5" ht="21.75" customHeight="1">
      <c r="A41" s="130"/>
      <c r="B41" s="130" t="s">
        <v>1313</v>
      </c>
      <c r="C41" s="131" t="s">
        <v>1347</v>
      </c>
      <c r="D41" s="140">
        <v>1200</v>
      </c>
      <c r="E41" s="139"/>
    </row>
    <row r="42" spans="1:5" ht="21.75" customHeight="1">
      <c r="A42" s="130"/>
      <c r="B42" s="130" t="s">
        <v>1315</v>
      </c>
      <c r="C42" s="131" t="s">
        <v>1348</v>
      </c>
      <c r="D42" s="140">
        <v>6159</v>
      </c>
      <c r="E42" s="139"/>
    </row>
    <row r="43" spans="1:5" ht="21.75" customHeight="1">
      <c r="A43" s="130"/>
      <c r="B43" s="130" t="s">
        <v>1343</v>
      </c>
      <c r="C43" s="131" t="s">
        <v>1349</v>
      </c>
      <c r="D43" s="140">
        <v>14906</v>
      </c>
      <c r="E43" s="139"/>
    </row>
    <row r="44" spans="1:5" ht="21.75" customHeight="1">
      <c r="A44" s="130">
        <v>310</v>
      </c>
      <c r="B44" s="146" t="s">
        <v>1350</v>
      </c>
      <c r="C44" s="146"/>
      <c r="D44" s="145">
        <f>SUM(D45:D51)</f>
        <v>14674</v>
      </c>
      <c r="E44" s="139"/>
    </row>
    <row r="45" spans="1:5" ht="21.75" customHeight="1">
      <c r="A45" s="130"/>
      <c r="B45" s="140" t="s">
        <v>1291</v>
      </c>
      <c r="C45" s="142" t="s">
        <v>1351</v>
      </c>
      <c r="D45" s="140">
        <v>6316</v>
      </c>
      <c r="E45" s="139"/>
    </row>
    <row r="46" spans="1:5" ht="21.75" customHeight="1">
      <c r="A46" s="130"/>
      <c r="B46" s="140" t="s">
        <v>1293</v>
      </c>
      <c r="C46" s="142" t="s">
        <v>1352</v>
      </c>
      <c r="D46" s="140">
        <v>500</v>
      </c>
      <c r="E46" s="139"/>
    </row>
    <row r="47" spans="1:5" ht="21.75" customHeight="1">
      <c r="A47" s="130"/>
      <c r="B47" s="140" t="s">
        <v>1315</v>
      </c>
      <c r="C47" s="142" t="s">
        <v>1353</v>
      </c>
      <c r="D47" s="140">
        <v>676</v>
      </c>
      <c r="E47" s="139"/>
    </row>
    <row r="48" spans="1:5" ht="21.75" customHeight="1">
      <c r="A48" s="130"/>
      <c r="B48" s="140" t="s">
        <v>1317</v>
      </c>
      <c r="C48" s="142" t="s">
        <v>1354</v>
      </c>
      <c r="D48" s="140">
        <v>5123</v>
      </c>
      <c r="E48" s="139"/>
    </row>
    <row r="49" spans="1:5" ht="21.75" customHeight="1">
      <c r="A49" s="130"/>
      <c r="B49" s="140" t="s">
        <v>1297</v>
      </c>
      <c r="C49" s="142" t="s">
        <v>1355</v>
      </c>
      <c r="D49" s="140">
        <v>346</v>
      </c>
      <c r="E49" s="139"/>
    </row>
    <row r="50" spans="1:5" ht="21.75" customHeight="1">
      <c r="A50" s="130"/>
      <c r="B50" s="140">
        <v>13</v>
      </c>
      <c r="C50" s="142" t="s">
        <v>1356</v>
      </c>
      <c r="D50" s="140">
        <v>94</v>
      </c>
      <c r="E50" s="139"/>
    </row>
    <row r="51" spans="1:5" ht="21.75" customHeight="1">
      <c r="A51" s="130"/>
      <c r="B51" s="141">
        <v>99</v>
      </c>
      <c r="C51" s="142" t="s">
        <v>1350</v>
      </c>
      <c r="D51" s="140">
        <v>1619</v>
      </c>
      <c r="E51" s="139"/>
    </row>
    <row r="52" spans="1:5" ht="21.75" customHeight="1">
      <c r="A52" s="130">
        <v>307</v>
      </c>
      <c r="B52" s="147" t="s">
        <v>1357</v>
      </c>
      <c r="C52" s="148"/>
      <c r="D52" s="145">
        <f>D53</f>
        <v>5846</v>
      </c>
      <c r="E52" s="139"/>
    </row>
    <row r="53" spans="1:5" ht="21.75" customHeight="1">
      <c r="A53" s="130"/>
      <c r="B53" s="140" t="s">
        <v>1291</v>
      </c>
      <c r="C53" s="142" t="s">
        <v>1358</v>
      </c>
      <c r="D53" s="140">
        <v>5846</v>
      </c>
      <c r="E53" s="139"/>
    </row>
  </sheetData>
  <sheetProtection/>
  <mergeCells count="9">
    <mergeCell ref="A1:E1"/>
    <mergeCell ref="A3:B3"/>
    <mergeCell ref="A5:C5"/>
    <mergeCell ref="B6:C6"/>
    <mergeCell ref="B17:C17"/>
    <mergeCell ref="B39:C39"/>
    <mergeCell ref="B44:C44"/>
    <mergeCell ref="B52:C52"/>
    <mergeCell ref="E3:E4"/>
  </mergeCells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267"/>
  <sheetViews>
    <sheetView workbookViewId="0" topLeftCell="A1">
      <pane ySplit="3" topLeftCell="A1242" activePane="bottomLeft" state="frozen"/>
      <selection pane="bottomLeft" activeCell="F9" sqref="F9"/>
    </sheetView>
  </sheetViews>
  <sheetFormatPr defaultColWidth="9.00390625" defaultRowHeight="14.25"/>
  <cols>
    <col min="1" max="1" width="46.125" style="0" customWidth="1"/>
    <col min="2" max="3" width="10.50390625" style="0" customWidth="1"/>
    <col min="4" max="4" width="13.25390625" style="0" customWidth="1"/>
  </cols>
  <sheetData>
    <row r="1" spans="1:4" ht="20.25">
      <c r="A1" s="102" t="s">
        <v>1359</v>
      </c>
      <c r="B1" s="102"/>
      <c r="C1" s="102"/>
      <c r="D1" s="102"/>
    </row>
    <row r="2" spans="1:4" ht="14.25">
      <c r="A2" s="47"/>
      <c r="B2" s="47"/>
      <c r="C2" s="27"/>
      <c r="D2" s="48" t="s">
        <v>56</v>
      </c>
    </row>
    <row r="3" spans="1:4" ht="27.75" customHeight="1">
      <c r="A3" s="103" t="s">
        <v>309</v>
      </c>
      <c r="B3" s="104" t="s">
        <v>1360</v>
      </c>
      <c r="C3" s="103" t="s">
        <v>310</v>
      </c>
      <c r="D3" s="104" t="s">
        <v>1361</v>
      </c>
    </row>
    <row r="4" spans="1:4" s="99" customFormat="1" ht="19.5" customHeight="1">
      <c r="A4" s="105" t="s">
        <v>311</v>
      </c>
      <c r="B4" s="105">
        <f>B5+B17+B26+B37+B48+B59+B70+B78+B87+B100+B109+B120+B132+B139+B147+B153+B160+B167+B174+B181+B188+B196+B202+B208+B215+B230</f>
        <v>48259</v>
      </c>
      <c r="C4" s="105">
        <f>C5+C17+C26+C37+C48+C59+C70+C78+C87+C100+C109+C120+C132+C139+C147+C153+C160+C167+C174+C181+C188+C196+C202+C208+C215+C230</f>
        <v>48329</v>
      </c>
      <c r="D4" s="106">
        <f>C4/B4</f>
        <v>1.0014505066412482</v>
      </c>
    </row>
    <row r="5" spans="1:4" s="99" customFormat="1" ht="19.5" customHeight="1">
      <c r="A5" s="107" t="s">
        <v>312</v>
      </c>
      <c r="B5" s="105">
        <f>SUM(B6:B16)</f>
        <v>1520</v>
      </c>
      <c r="C5" s="105">
        <f>SUM(C6:C16)</f>
        <v>1263</v>
      </c>
      <c r="D5" s="106">
        <f>C5/B5</f>
        <v>0.8309210526315789</v>
      </c>
    </row>
    <row r="6" spans="1:4" s="99" customFormat="1" ht="19.5" customHeight="1">
      <c r="A6" s="107" t="s">
        <v>313</v>
      </c>
      <c r="B6" s="108">
        <v>1331</v>
      </c>
      <c r="C6" s="105">
        <v>1178</v>
      </c>
      <c r="D6" s="106">
        <f>C6/B6</f>
        <v>0.8850488354620586</v>
      </c>
    </row>
    <row r="7" spans="1:4" s="99" customFormat="1" ht="19.5" customHeight="1">
      <c r="A7" s="107" t="s">
        <v>314</v>
      </c>
      <c r="B7" s="108">
        <v>0</v>
      </c>
      <c r="C7" s="105"/>
      <c r="D7" s="106"/>
    </row>
    <row r="8" spans="1:4" s="99" customFormat="1" ht="19.5" customHeight="1">
      <c r="A8" s="109" t="s">
        <v>315</v>
      </c>
      <c r="B8" s="108">
        <v>20</v>
      </c>
      <c r="C8" s="105">
        <v>20</v>
      </c>
      <c r="D8" s="106"/>
    </row>
    <row r="9" spans="1:4" s="99" customFormat="1" ht="19.5" customHeight="1">
      <c r="A9" s="109" t="s">
        <v>316</v>
      </c>
      <c r="B9" s="108">
        <v>74</v>
      </c>
      <c r="C9" s="105"/>
      <c r="D9" s="106"/>
    </row>
    <row r="10" spans="1:4" s="99" customFormat="1" ht="19.5" customHeight="1">
      <c r="A10" s="109" t="s">
        <v>317</v>
      </c>
      <c r="B10" s="108">
        <v>0</v>
      </c>
      <c r="C10" s="105"/>
      <c r="D10" s="106"/>
    </row>
    <row r="11" spans="1:4" s="99" customFormat="1" ht="19.5" customHeight="1">
      <c r="A11" s="105" t="s">
        <v>318</v>
      </c>
      <c r="B11" s="108">
        <v>0</v>
      </c>
      <c r="C11" s="105"/>
      <c r="D11" s="106"/>
    </row>
    <row r="12" spans="1:4" s="99" customFormat="1" ht="19.5" customHeight="1">
      <c r="A12" s="105" t="s">
        <v>319</v>
      </c>
      <c r="B12" s="108">
        <v>60</v>
      </c>
      <c r="C12" s="105">
        <v>50</v>
      </c>
      <c r="D12" s="106"/>
    </row>
    <row r="13" spans="1:4" s="99" customFormat="1" ht="19.5" customHeight="1">
      <c r="A13" s="105" t="s">
        <v>320</v>
      </c>
      <c r="B13" s="108">
        <v>6</v>
      </c>
      <c r="C13" s="105"/>
      <c r="D13" s="106">
        <f>C13/B13</f>
        <v>0</v>
      </c>
    </row>
    <row r="14" spans="1:4" s="99" customFormat="1" ht="19.5" customHeight="1">
      <c r="A14" s="105" t="s">
        <v>321</v>
      </c>
      <c r="B14" s="108">
        <v>0</v>
      </c>
      <c r="C14" s="105"/>
      <c r="D14" s="106"/>
    </row>
    <row r="15" spans="1:4" s="99" customFormat="1" ht="19.5" customHeight="1">
      <c r="A15" s="105" t="s">
        <v>322</v>
      </c>
      <c r="B15" s="108">
        <v>14</v>
      </c>
      <c r="C15" s="105">
        <v>15</v>
      </c>
      <c r="D15" s="106">
        <f>C15/B15</f>
        <v>1.0714285714285714</v>
      </c>
    </row>
    <row r="16" spans="1:4" s="99" customFormat="1" ht="19.5" customHeight="1">
      <c r="A16" s="105" t="s">
        <v>323</v>
      </c>
      <c r="B16" s="108">
        <v>15</v>
      </c>
      <c r="C16" s="105"/>
      <c r="D16" s="106"/>
    </row>
    <row r="17" spans="1:4" s="99" customFormat="1" ht="19.5" customHeight="1">
      <c r="A17" s="107" t="s">
        <v>324</v>
      </c>
      <c r="B17" s="105">
        <f>SUM(B18:B25)</f>
        <v>704</v>
      </c>
      <c r="C17" s="105">
        <f>SUM(C18:C25)</f>
        <v>650</v>
      </c>
      <c r="D17" s="106">
        <f>C17/B17</f>
        <v>0.9232954545454546</v>
      </c>
    </row>
    <row r="18" spans="1:4" s="99" customFormat="1" ht="19.5" customHeight="1">
      <c r="A18" s="107" t="s">
        <v>313</v>
      </c>
      <c r="B18" s="108">
        <v>634</v>
      </c>
      <c r="C18" s="105">
        <v>580</v>
      </c>
      <c r="D18" s="106">
        <f>C18/B18</f>
        <v>0.9148264984227129</v>
      </c>
    </row>
    <row r="19" spans="1:4" s="99" customFormat="1" ht="19.5" customHeight="1">
      <c r="A19" s="107" t="s">
        <v>314</v>
      </c>
      <c r="B19" s="108">
        <v>0</v>
      </c>
      <c r="C19" s="105"/>
      <c r="D19" s="106" t="e">
        <f>C19/B19</f>
        <v>#DIV/0!</v>
      </c>
    </row>
    <row r="20" spans="1:4" s="99" customFormat="1" ht="19.5" customHeight="1">
      <c r="A20" s="109" t="s">
        <v>315</v>
      </c>
      <c r="B20" s="108">
        <v>20</v>
      </c>
      <c r="C20" s="105">
        <v>20</v>
      </c>
      <c r="D20" s="106"/>
    </row>
    <row r="21" spans="1:4" s="99" customFormat="1" ht="19.5" customHeight="1">
      <c r="A21" s="109" t="s">
        <v>325</v>
      </c>
      <c r="B21" s="108">
        <v>0</v>
      </c>
      <c r="C21" s="105"/>
      <c r="D21" s="106"/>
    </row>
    <row r="22" spans="1:4" s="99" customFormat="1" ht="19.5" customHeight="1">
      <c r="A22" s="109" t="s">
        <v>326</v>
      </c>
      <c r="B22" s="108">
        <v>0</v>
      </c>
      <c r="C22" s="105"/>
      <c r="D22" s="106"/>
    </row>
    <row r="23" spans="1:4" s="99" customFormat="1" ht="19.5" customHeight="1">
      <c r="A23" s="109" t="s">
        <v>327</v>
      </c>
      <c r="B23" s="108">
        <v>50</v>
      </c>
      <c r="C23" s="105">
        <v>50</v>
      </c>
      <c r="D23" s="106"/>
    </row>
    <row r="24" spans="1:4" s="99" customFormat="1" ht="19.5" customHeight="1">
      <c r="A24" s="109" t="s">
        <v>322</v>
      </c>
      <c r="B24" s="108">
        <v>0</v>
      </c>
      <c r="C24" s="105"/>
      <c r="D24" s="106"/>
    </row>
    <row r="25" spans="1:4" s="99" customFormat="1" ht="19.5" customHeight="1">
      <c r="A25" s="109" t="s">
        <v>328</v>
      </c>
      <c r="B25" s="108">
        <v>0</v>
      </c>
      <c r="C25" s="105"/>
      <c r="D25" s="106"/>
    </row>
    <row r="26" spans="1:4" s="99" customFormat="1" ht="19.5" customHeight="1">
      <c r="A26" s="107" t="s">
        <v>329</v>
      </c>
      <c r="B26" s="105">
        <f>SUM(B27:B36)</f>
        <v>22703</v>
      </c>
      <c r="C26" s="105">
        <f>SUM(C27:C36)</f>
        <v>23424</v>
      </c>
      <c r="D26" s="106">
        <f>C26/B26</f>
        <v>1.0317579174558429</v>
      </c>
    </row>
    <row r="27" spans="1:4" s="99" customFormat="1" ht="19.5" customHeight="1">
      <c r="A27" s="107" t="s">
        <v>313</v>
      </c>
      <c r="B27" s="108">
        <v>20480</v>
      </c>
      <c r="C27" s="105">
        <v>20408</v>
      </c>
      <c r="D27" s="106">
        <f>C27/B27</f>
        <v>0.996484375</v>
      </c>
    </row>
    <row r="28" spans="1:4" s="99" customFormat="1" ht="19.5" customHeight="1">
      <c r="A28" s="107" t="s">
        <v>314</v>
      </c>
      <c r="B28" s="108">
        <v>0</v>
      </c>
      <c r="C28" s="105"/>
      <c r="D28" s="106"/>
    </row>
    <row r="29" spans="1:4" s="99" customFormat="1" ht="19.5" customHeight="1">
      <c r="A29" s="109" t="s">
        <v>315</v>
      </c>
      <c r="B29" s="108">
        <v>0</v>
      </c>
      <c r="C29" s="105"/>
      <c r="D29" s="106"/>
    </row>
    <row r="30" spans="1:4" s="99" customFormat="1" ht="19.5" customHeight="1">
      <c r="A30" s="109" t="s">
        <v>330</v>
      </c>
      <c r="B30" s="108">
        <v>0</v>
      </c>
      <c r="C30" s="105"/>
      <c r="D30" s="106"/>
    </row>
    <row r="31" spans="1:4" s="99" customFormat="1" ht="19.5" customHeight="1">
      <c r="A31" s="109" t="s">
        <v>331</v>
      </c>
      <c r="B31" s="108">
        <v>0</v>
      </c>
      <c r="C31" s="105"/>
      <c r="D31" s="106"/>
    </row>
    <row r="32" spans="1:4" s="99" customFormat="1" ht="19.5" customHeight="1">
      <c r="A32" s="110" t="s">
        <v>332</v>
      </c>
      <c r="B32" s="108">
        <v>983</v>
      </c>
      <c r="C32" s="105">
        <v>961</v>
      </c>
      <c r="D32" s="106">
        <f>C32/B32</f>
        <v>0.9776195320447609</v>
      </c>
    </row>
    <row r="33" spans="1:4" s="99" customFormat="1" ht="19.5" customHeight="1">
      <c r="A33" s="107" t="s">
        <v>1362</v>
      </c>
      <c r="B33" s="108">
        <v>180</v>
      </c>
      <c r="C33" s="105">
        <v>239</v>
      </c>
      <c r="D33" s="106">
        <f>C33/B33</f>
        <v>1.3277777777777777</v>
      </c>
    </row>
    <row r="34" spans="1:4" s="99" customFormat="1" ht="19.5" customHeight="1">
      <c r="A34" s="109" t="s">
        <v>333</v>
      </c>
      <c r="B34" s="108">
        <v>0</v>
      </c>
      <c r="C34" s="105"/>
      <c r="D34" s="106"/>
    </row>
    <row r="35" spans="1:4" s="99" customFormat="1" ht="19.5" customHeight="1">
      <c r="A35" s="109" t="s">
        <v>322</v>
      </c>
      <c r="B35" s="108">
        <v>456</v>
      </c>
      <c r="C35" s="105">
        <v>352</v>
      </c>
      <c r="D35" s="106">
        <f>C35/B35</f>
        <v>0.7719298245614035</v>
      </c>
    </row>
    <row r="36" spans="1:4" s="99" customFormat="1" ht="19.5" customHeight="1">
      <c r="A36" s="109" t="s">
        <v>334</v>
      </c>
      <c r="B36" s="108">
        <v>604</v>
      </c>
      <c r="C36" s="105">
        <v>1464</v>
      </c>
      <c r="D36" s="106">
        <f>C36/B36</f>
        <v>2.423841059602649</v>
      </c>
    </row>
    <row r="37" spans="1:4" s="99" customFormat="1" ht="19.5" customHeight="1">
      <c r="A37" s="107" t="s">
        <v>335</v>
      </c>
      <c r="B37" s="105">
        <f>SUM(B38:B47)</f>
        <v>1316</v>
      </c>
      <c r="C37" s="105">
        <f>SUM(C38:C47)</f>
        <v>1388</v>
      </c>
      <c r="D37" s="106">
        <f>C37/B37</f>
        <v>1.0547112462006079</v>
      </c>
    </row>
    <row r="38" spans="1:4" s="99" customFormat="1" ht="19.5" customHeight="1">
      <c r="A38" s="107" t="s">
        <v>313</v>
      </c>
      <c r="B38" s="108">
        <v>535</v>
      </c>
      <c r="C38" s="105">
        <v>535</v>
      </c>
      <c r="D38" s="106">
        <f>C38/B38</f>
        <v>1</v>
      </c>
    </row>
    <row r="39" spans="1:4" s="99" customFormat="1" ht="19.5" customHeight="1">
      <c r="A39" s="107" t="s">
        <v>314</v>
      </c>
      <c r="B39" s="108">
        <v>0</v>
      </c>
      <c r="C39" s="105"/>
      <c r="D39" s="106"/>
    </row>
    <row r="40" spans="1:4" s="99" customFormat="1" ht="19.5" customHeight="1">
      <c r="A40" s="109" t="s">
        <v>315</v>
      </c>
      <c r="B40" s="108">
        <v>0</v>
      </c>
      <c r="C40" s="105"/>
      <c r="D40" s="106"/>
    </row>
    <row r="41" spans="1:4" s="99" customFormat="1" ht="19.5" customHeight="1">
      <c r="A41" s="109" t="s">
        <v>336</v>
      </c>
      <c r="B41" s="108">
        <v>248</v>
      </c>
      <c r="C41" s="105">
        <v>132</v>
      </c>
      <c r="D41" s="106">
        <f>C41/B41</f>
        <v>0.532258064516129</v>
      </c>
    </row>
    <row r="42" spans="1:4" s="99" customFormat="1" ht="19.5" customHeight="1">
      <c r="A42" s="109" t="s">
        <v>337</v>
      </c>
      <c r="B42" s="108">
        <v>0</v>
      </c>
      <c r="C42" s="105"/>
      <c r="D42" s="106"/>
    </row>
    <row r="43" spans="1:4" s="99" customFormat="1" ht="19.5" customHeight="1">
      <c r="A43" s="107" t="s">
        <v>338</v>
      </c>
      <c r="B43" s="108">
        <v>0</v>
      </c>
      <c r="C43" s="105"/>
      <c r="D43" s="106"/>
    </row>
    <row r="44" spans="1:4" s="99" customFormat="1" ht="19.5" customHeight="1">
      <c r="A44" s="107" t="s">
        <v>339</v>
      </c>
      <c r="B44" s="108">
        <v>0</v>
      </c>
      <c r="C44" s="105"/>
      <c r="D44" s="106"/>
    </row>
    <row r="45" spans="1:4" s="99" customFormat="1" ht="19.5" customHeight="1">
      <c r="A45" s="107" t="s">
        <v>340</v>
      </c>
      <c r="B45" s="108">
        <v>63</v>
      </c>
      <c r="C45" s="105">
        <v>74</v>
      </c>
      <c r="D45" s="106">
        <f>C45/B45</f>
        <v>1.1746031746031746</v>
      </c>
    </row>
    <row r="46" spans="1:4" s="99" customFormat="1" ht="19.5" customHeight="1">
      <c r="A46" s="107" t="s">
        <v>322</v>
      </c>
      <c r="B46" s="108">
        <v>470</v>
      </c>
      <c r="C46" s="105">
        <v>647</v>
      </c>
      <c r="D46" s="106">
        <f>C46/B46</f>
        <v>1.376595744680851</v>
      </c>
    </row>
    <row r="47" spans="1:4" s="99" customFormat="1" ht="19.5" customHeight="1">
      <c r="A47" s="109" t="s">
        <v>341</v>
      </c>
      <c r="B47" s="108">
        <v>0</v>
      </c>
      <c r="C47" s="105"/>
      <c r="D47" s="106"/>
    </row>
    <row r="48" spans="1:4" s="99" customFormat="1" ht="19.5" customHeight="1">
      <c r="A48" s="109" t="s">
        <v>342</v>
      </c>
      <c r="B48" s="105">
        <f>SUM(B49:B58)</f>
        <v>605</v>
      </c>
      <c r="C48" s="105">
        <f>SUM(C49:C58)</f>
        <v>739</v>
      </c>
      <c r="D48" s="106">
        <f>C48/B48</f>
        <v>1.221487603305785</v>
      </c>
    </row>
    <row r="49" spans="1:4" s="99" customFormat="1" ht="19.5" customHeight="1">
      <c r="A49" s="109" t="s">
        <v>313</v>
      </c>
      <c r="B49" s="108">
        <v>191</v>
      </c>
      <c r="C49" s="105">
        <v>264</v>
      </c>
      <c r="D49" s="106">
        <f>C49/B49</f>
        <v>1.382198952879581</v>
      </c>
    </row>
    <row r="50" spans="1:4" s="99" customFormat="1" ht="19.5" customHeight="1">
      <c r="A50" s="105" t="s">
        <v>314</v>
      </c>
      <c r="B50" s="108">
        <v>0</v>
      </c>
      <c r="C50" s="105"/>
      <c r="D50" s="106"/>
    </row>
    <row r="51" spans="1:4" s="99" customFormat="1" ht="19.5" customHeight="1">
      <c r="A51" s="107" t="s">
        <v>315</v>
      </c>
      <c r="B51" s="108">
        <v>0</v>
      </c>
      <c r="C51" s="105"/>
      <c r="D51" s="106"/>
    </row>
    <row r="52" spans="1:4" s="99" customFormat="1" ht="19.5" customHeight="1">
      <c r="A52" s="107" t="s">
        <v>343</v>
      </c>
      <c r="B52" s="108">
        <v>0</v>
      </c>
      <c r="C52" s="105"/>
      <c r="D52" s="106"/>
    </row>
    <row r="53" spans="1:4" s="99" customFormat="1" ht="19.5" customHeight="1">
      <c r="A53" s="107" t="s">
        <v>344</v>
      </c>
      <c r="B53" s="108">
        <v>249</v>
      </c>
      <c r="C53" s="105">
        <v>205</v>
      </c>
      <c r="D53" s="106"/>
    </row>
    <row r="54" spans="1:4" s="99" customFormat="1" ht="19.5" customHeight="1">
      <c r="A54" s="109" t="s">
        <v>345</v>
      </c>
      <c r="B54" s="108">
        <v>0</v>
      </c>
      <c r="C54" s="105"/>
      <c r="D54" s="106"/>
    </row>
    <row r="55" spans="1:4" s="99" customFormat="1" ht="19.5" customHeight="1">
      <c r="A55" s="109" t="s">
        <v>346</v>
      </c>
      <c r="B55" s="108">
        <v>0</v>
      </c>
      <c r="C55" s="105">
        <v>63</v>
      </c>
      <c r="D55" s="106" t="e">
        <f>C55/B55</f>
        <v>#DIV/0!</v>
      </c>
    </row>
    <row r="56" spans="1:4" s="99" customFormat="1" ht="19.5" customHeight="1">
      <c r="A56" s="109" t="s">
        <v>347</v>
      </c>
      <c r="B56" s="108">
        <v>0</v>
      </c>
      <c r="C56" s="105"/>
      <c r="D56" s="106"/>
    </row>
    <row r="57" spans="1:4" s="99" customFormat="1" ht="19.5" customHeight="1">
      <c r="A57" s="107" t="s">
        <v>322</v>
      </c>
      <c r="B57" s="108">
        <v>165</v>
      </c>
      <c r="C57" s="105">
        <v>147</v>
      </c>
      <c r="D57" s="106">
        <f>C57/B57</f>
        <v>0.8909090909090909</v>
      </c>
    </row>
    <row r="58" spans="1:4" s="99" customFormat="1" ht="19.5" customHeight="1">
      <c r="A58" s="109" t="s">
        <v>348</v>
      </c>
      <c r="B58" s="108">
        <v>0</v>
      </c>
      <c r="C58" s="105">
        <v>60</v>
      </c>
      <c r="D58" s="106" t="e">
        <f>C58/B58</f>
        <v>#DIV/0!</v>
      </c>
    </row>
    <row r="59" spans="1:4" s="99" customFormat="1" ht="19.5" customHeight="1">
      <c r="A59" s="110" t="s">
        <v>349</v>
      </c>
      <c r="B59" s="105">
        <f>SUM(B60:B69)</f>
        <v>5684</v>
      </c>
      <c r="C59" s="105">
        <f>SUM(C60:C69)</f>
        <v>5101</v>
      </c>
      <c r="D59" s="106">
        <f>C59/B59</f>
        <v>0.8974313863476425</v>
      </c>
    </row>
    <row r="60" spans="1:4" s="99" customFormat="1" ht="19.5" customHeight="1">
      <c r="A60" s="109" t="s">
        <v>313</v>
      </c>
      <c r="B60" s="108">
        <v>1077</v>
      </c>
      <c r="C60" s="105">
        <v>938</v>
      </c>
      <c r="D60" s="106">
        <f>C60/B60</f>
        <v>0.8709377901578459</v>
      </c>
    </row>
    <row r="61" spans="1:4" s="99" customFormat="1" ht="19.5" customHeight="1">
      <c r="A61" s="105" t="s">
        <v>314</v>
      </c>
      <c r="B61" s="108">
        <v>0</v>
      </c>
      <c r="C61" s="105"/>
      <c r="D61" s="106"/>
    </row>
    <row r="62" spans="1:4" s="99" customFormat="1" ht="19.5" customHeight="1">
      <c r="A62" s="105" t="s">
        <v>315</v>
      </c>
      <c r="B62" s="108">
        <v>1845</v>
      </c>
      <c r="C62" s="105">
        <v>1532</v>
      </c>
      <c r="D62" s="106">
        <f>C62/B62</f>
        <v>0.8303523035230352</v>
      </c>
    </row>
    <row r="63" spans="1:4" s="99" customFormat="1" ht="19.5" customHeight="1">
      <c r="A63" s="105" t="s">
        <v>350</v>
      </c>
      <c r="B63" s="108">
        <v>0</v>
      </c>
      <c r="C63" s="105"/>
      <c r="D63" s="106"/>
    </row>
    <row r="64" spans="1:4" s="99" customFormat="1" ht="19.5" customHeight="1">
      <c r="A64" s="105" t="s">
        <v>351</v>
      </c>
      <c r="B64" s="108">
        <v>70</v>
      </c>
      <c r="C64" s="105"/>
      <c r="D64" s="106"/>
    </row>
    <row r="65" spans="1:4" s="99" customFormat="1" ht="19.5" customHeight="1">
      <c r="A65" s="105" t="s">
        <v>352</v>
      </c>
      <c r="B65" s="108">
        <v>0</v>
      </c>
      <c r="C65" s="105"/>
      <c r="D65" s="106"/>
    </row>
    <row r="66" spans="1:4" s="99" customFormat="1" ht="19.5" customHeight="1">
      <c r="A66" s="107" t="s">
        <v>353</v>
      </c>
      <c r="B66" s="108">
        <v>50</v>
      </c>
      <c r="C66" s="105">
        <v>80</v>
      </c>
      <c r="D66" s="106">
        <f aca="true" t="shared" si="0" ref="D66:D71">C66/B66</f>
        <v>1.6</v>
      </c>
    </row>
    <row r="67" spans="1:4" s="99" customFormat="1" ht="19.5" customHeight="1">
      <c r="A67" s="109" t="s">
        <v>354</v>
      </c>
      <c r="B67" s="108">
        <v>186</v>
      </c>
      <c r="C67" s="105">
        <v>164</v>
      </c>
      <c r="D67" s="106">
        <f t="shared" si="0"/>
        <v>0.8817204301075269</v>
      </c>
    </row>
    <row r="68" spans="1:4" s="99" customFormat="1" ht="19.5" customHeight="1">
      <c r="A68" s="109" t="s">
        <v>322</v>
      </c>
      <c r="B68" s="108">
        <v>2456</v>
      </c>
      <c r="C68" s="105">
        <v>2058</v>
      </c>
      <c r="D68" s="106">
        <f t="shared" si="0"/>
        <v>0.8379478827361564</v>
      </c>
    </row>
    <row r="69" spans="1:4" s="99" customFormat="1" ht="19.5" customHeight="1">
      <c r="A69" s="109" t="s">
        <v>355</v>
      </c>
      <c r="B69" s="108">
        <v>0</v>
      </c>
      <c r="C69" s="105">
        <v>329</v>
      </c>
      <c r="D69" s="106" t="e">
        <f t="shared" si="0"/>
        <v>#DIV/0!</v>
      </c>
    </row>
    <row r="70" spans="1:4" s="99" customFormat="1" ht="19.5" customHeight="1">
      <c r="A70" s="107" t="s">
        <v>356</v>
      </c>
      <c r="B70" s="105">
        <f>SUM(B71:B77)</f>
        <v>1000</v>
      </c>
      <c r="C70" s="105">
        <f>SUM(C71:C77)</f>
        <v>1000</v>
      </c>
      <c r="D70" s="106">
        <f t="shared" si="0"/>
        <v>1</v>
      </c>
    </row>
    <row r="71" spans="1:4" s="99" customFormat="1" ht="19.5" customHeight="1">
      <c r="A71" s="107" t="s">
        <v>313</v>
      </c>
      <c r="B71" s="108">
        <v>1000</v>
      </c>
      <c r="C71" s="105">
        <v>1000</v>
      </c>
      <c r="D71" s="106">
        <f t="shared" si="0"/>
        <v>1</v>
      </c>
    </row>
    <row r="72" spans="1:4" s="99" customFormat="1" ht="19.5" customHeight="1">
      <c r="A72" s="107" t="s">
        <v>314</v>
      </c>
      <c r="B72" s="108">
        <v>0</v>
      </c>
      <c r="C72" s="105"/>
      <c r="D72" s="106"/>
    </row>
    <row r="73" spans="1:4" s="99" customFormat="1" ht="19.5" customHeight="1">
      <c r="A73" s="109" t="s">
        <v>315</v>
      </c>
      <c r="B73" s="108">
        <v>0</v>
      </c>
      <c r="C73" s="105"/>
      <c r="D73" s="106"/>
    </row>
    <row r="74" spans="1:4" s="99" customFormat="1" ht="19.5" customHeight="1">
      <c r="A74" s="107" t="s">
        <v>353</v>
      </c>
      <c r="B74" s="108">
        <v>0</v>
      </c>
      <c r="C74" s="105"/>
      <c r="D74" s="106"/>
    </row>
    <row r="75" spans="1:4" s="99" customFormat="1" ht="19.5" customHeight="1">
      <c r="A75" s="109" t="s">
        <v>357</v>
      </c>
      <c r="B75" s="108">
        <v>0</v>
      </c>
      <c r="C75" s="105"/>
      <c r="D75" s="106"/>
    </row>
    <row r="76" spans="1:4" s="99" customFormat="1" ht="19.5" customHeight="1">
      <c r="A76" s="109" t="s">
        <v>322</v>
      </c>
      <c r="B76" s="108">
        <v>0</v>
      </c>
      <c r="C76" s="105"/>
      <c r="D76" s="106"/>
    </row>
    <row r="77" spans="1:4" s="99" customFormat="1" ht="19.5" customHeight="1">
      <c r="A77" s="109" t="s">
        <v>358</v>
      </c>
      <c r="B77" s="108">
        <v>0</v>
      </c>
      <c r="C77" s="105"/>
      <c r="D77" s="106"/>
    </row>
    <row r="78" spans="1:4" s="99" customFormat="1" ht="19.5" customHeight="1">
      <c r="A78" s="109" t="s">
        <v>359</v>
      </c>
      <c r="B78" s="105">
        <f>SUM(B79:B86)</f>
        <v>772</v>
      </c>
      <c r="C78" s="105">
        <f>SUM(C79:C86)</f>
        <v>772</v>
      </c>
      <c r="D78" s="106">
        <f>C78/B78</f>
        <v>1</v>
      </c>
    </row>
    <row r="79" spans="1:4" s="99" customFormat="1" ht="19.5" customHeight="1">
      <c r="A79" s="107" t="s">
        <v>313</v>
      </c>
      <c r="B79" s="108">
        <v>437</v>
      </c>
      <c r="C79" s="105">
        <v>439</v>
      </c>
      <c r="D79" s="106">
        <f>C79/B79</f>
        <v>1.0045766590389016</v>
      </c>
    </row>
    <row r="80" spans="1:4" s="99" customFormat="1" ht="19.5" customHeight="1">
      <c r="A80" s="107" t="s">
        <v>314</v>
      </c>
      <c r="B80" s="108">
        <v>0</v>
      </c>
      <c r="C80" s="105"/>
      <c r="D80" s="106"/>
    </row>
    <row r="81" spans="1:4" s="99" customFormat="1" ht="19.5" customHeight="1">
      <c r="A81" s="107" t="s">
        <v>315</v>
      </c>
      <c r="B81" s="108">
        <v>0</v>
      </c>
      <c r="C81" s="105"/>
      <c r="D81" s="106"/>
    </row>
    <row r="82" spans="1:4" s="99" customFormat="1" ht="19.5" customHeight="1">
      <c r="A82" s="111" t="s">
        <v>360</v>
      </c>
      <c r="B82" s="108">
        <v>335</v>
      </c>
      <c r="C82" s="105">
        <v>333</v>
      </c>
      <c r="D82" s="106">
        <f>C82/B82</f>
        <v>0.9940298507462687</v>
      </c>
    </row>
    <row r="83" spans="1:4" s="99" customFormat="1" ht="19.5" customHeight="1">
      <c r="A83" s="109" t="s">
        <v>361</v>
      </c>
      <c r="B83" s="108">
        <v>0</v>
      </c>
      <c r="C83" s="105"/>
      <c r="D83" s="106"/>
    </row>
    <row r="84" spans="1:4" s="99" customFormat="1" ht="19.5" customHeight="1">
      <c r="A84" s="109" t="s">
        <v>353</v>
      </c>
      <c r="B84" s="108">
        <v>0</v>
      </c>
      <c r="C84" s="105"/>
      <c r="D84" s="106"/>
    </row>
    <row r="85" spans="1:4" s="99" customFormat="1" ht="19.5" customHeight="1">
      <c r="A85" s="109" t="s">
        <v>322</v>
      </c>
      <c r="B85" s="108">
        <v>0</v>
      </c>
      <c r="C85" s="105"/>
      <c r="D85" s="106"/>
    </row>
    <row r="86" spans="1:4" s="99" customFormat="1" ht="19.5" customHeight="1">
      <c r="A86" s="105" t="s">
        <v>362</v>
      </c>
      <c r="B86" s="108">
        <v>0</v>
      </c>
      <c r="C86" s="105"/>
      <c r="D86" s="106"/>
    </row>
    <row r="87" spans="1:4" s="99" customFormat="1" ht="19.5" customHeight="1">
      <c r="A87" s="107" t="s">
        <v>363</v>
      </c>
      <c r="B87" s="105">
        <f>SUM(B88:B99)</f>
        <v>0</v>
      </c>
      <c r="C87" s="105">
        <f>SUM(C88:C99)</f>
        <v>0</v>
      </c>
      <c r="D87" s="106"/>
    </row>
    <row r="88" spans="1:4" s="99" customFormat="1" ht="19.5" customHeight="1">
      <c r="A88" s="107" t="s">
        <v>313</v>
      </c>
      <c r="B88" s="108">
        <v>0</v>
      </c>
      <c r="C88" s="105"/>
      <c r="D88" s="106"/>
    </row>
    <row r="89" spans="1:4" s="99" customFormat="1" ht="19.5" customHeight="1">
      <c r="A89" s="109" t="s">
        <v>314</v>
      </c>
      <c r="B89" s="108">
        <v>0</v>
      </c>
      <c r="C89" s="105"/>
      <c r="D89" s="106"/>
    </row>
    <row r="90" spans="1:4" s="99" customFormat="1" ht="19.5" customHeight="1">
      <c r="A90" s="109" t="s">
        <v>315</v>
      </c>
      <c r="B90" s="108">
        <v>0</v>
      </c>
      <c r="C90" s="105"/>
      <c r="D90" s="106"/>
    </row>
    <row r="91" spans="1:4" s="99" customFormat="1" ht="19.5" customHeight="1">
      <c r="A91" s="107" t="s">
        <v>364</v>
      </c>
      <c r="B91" s="108">
        <v>0</v>
      </c>
      <c r="C91" s="105"/>
      <c r="D91" s="106"/>
    </row>
    <row r="92" spans="1:4" s="99" customFormat="1" ht="19.5" customHeight="1">
      <c r="A92" s="107" t="s">
        <v>365</v>
      </c>
      <c r="B92" s="108">
        <v>0</v>
      </c>
      <c r="C92" s="105"/>
      <c r="D92" s="106"/>
    </row>
    <row r="93" spans="1:4" s="99" customFormat="1" ht="19.5" customHeight="1">
      <c r="A93" s="107" t="s">
        <v>353</v>
      </c>
      <c r="B93" s="108">
        <v>0</v>
      </c>
      <c r="C93" s="105"/>
      <c r="D93" s="106"/>
    </row>
    <row r="94" spans="1:4" s="99" customFormat="1" ht="19.5" customHeight="1">
      <c r="A94" s="107" t="s">
        <v>366</v>
      </c>
      <c r="B94" s="108">
        <v>0</v>
      </c>
      <c r="C94" s="105"/>
      <c r="D94" s="106"/>
    </row>
    <row r="95" spans="1:4" s="99" customFormat="1" ht="19.5" customHeight="1">
      <c r="A95" s="107" t="s">
        <v>367</v>
      </c>
      <c r="B95" s="108">
        <v>0</v>
      </c>
      <c r="C95" s="105"/>
      <c r="D95" s="106"/>
    </row>
    <row r="96" spans="1:4" s="99" customFormat="1" ht="19.5" customHeight="1">
      <c r="A96" s="107" t="s">
        <v>368</v>
      </c>
      <c r="B96" s="108">
        <v>0</v>
      </c>
      <c r="C96" s="105"/>
      <c r="D96" s="106"/>
    </row>
    <row r="97" spans="1:4" s="99" customFormat="1" ht="19.5" customHeight="1">
      <c r="A97" s="107" t="s">
        <v>369</v>
      </c>
      <c r="B97" s="108">
        <v>0</v>
      </c>
      <c r="C97" s="105"/>
      <c r="D97" s="106"/>
    </row>
    <row r="98" spans="1:4" s="99" customFormat="1" ht="19.5" customHeight="1">
      <c r="A98" s="109" t="s">
        <v>322</v>
      </c>
      <c r="B98" s="108">
        <v>0</v>
      </c>
      <c r="C98" s="105"/>
      <c r="D98" s="106"/>
    </row>
    <row r="99" spans="1:4" s="99" customFormat="1" ht="19.5" customHeight="1">
      <c r="A99" s="109" t="s">
        <v>370</v>
      </c>
      <c r="B99" s="108">
        <v>0</v>
      </c>
      <c r="C99" s="105"/>
      <c r="D99" s="106"/>
    </row>
    <row r="100" spans="1:4" s="99" customFormat="1" ht="19.5" customHeight="1">
      <c r="A100" s="112" t="s">
        <v>371</v>
      </c>
      <c r="B100" s="105">
        <f>SUM(B101:B108)</f>
        <v>1638</v>
      </c>
      <c r="C100" s="105">
        <f>SUM(C101:C108)</f>
        <v>2238</v>
      </c>
      <c r="D100" s="106">
        <f>C100/B100</f>
        <v>1.3663003663003663</v>
      </c>
    </row>
    <row r="101" spans="1:4" s="99" customFormat="1" ht="19.5" customHeight="1">
      <c r="A101" s="107" t="s">
        <v>313</v>
      </c>
      <c r="B101" s="108">
        <v>1416</v>
      </c>
      <c r="C101" s="105">
        <v>1985</v>
      </c>
      <c r="D101" s="106">
        <f>C101/B101</f>
        <v>1.4018361581920904</v>
      </c>
    </row>
    <row r="102" spans="1:4" s="99" customFormat="1" ht="19.5" customHeight="1">
      <c r="A102" s="107" t="s">
        <v>314</v>
      </c>
      <c r="B102" s="108">
        <v>0</v>
      </c>
      <c r="C102" s="105"/>
      <c r="D102" s="106"/>
    </row>
    <row r="103" spans="1:4" s="99" customFormat="1" ht="19.5" customHeight="1">
      <c r="A103" s="107" t="s">
        <v>315</v>
      </c>
      <c r="B103" s="108">
        <v>0</v>
      </c>
      <c r="C103" s="105"/>
      <c r="D103" s="106"/>
    </row>
    <row r="104" spans="1:4" s="99" customFormat="1" ht="19.5" customHeight="1">
      <c r="A104" s="109" t="s">
        <v>372</v>
      </c>
      <c r="B104" s="108">
        <v>0</v>
      </c>
      <c r="C104" s="105"/>
      <c r="D104" s="106"/>
    </row>
    <row r="105" spans="1:4" s="99" customFormat="1" ht="19.5" customHeight="1">
      <c r="A105" s="109" t="s">
        <v>373</v>
      </c>
      <c r="B105" s="108">
        <v>0</v>
      </c>
      <c r="C105" s="105"/>
      <c r="D105" s="106"/>
    </row>
    <row r="106" spans="1:4" s="99" customFormat="1" ht="19.5" customHeight="1">
      <c r="A106" s="109" t="s">
        <v>374</v>
      </c>
      <c r="B106" s="108">
        <v>222</v>
      </c>
      <c r="C106" s="105">
        <v>203</v>
      </c>
      <c r="D106" s="106">
        <f>C106/B106</f>
        <v>0.9144144144144144</v>
      </c>
    </row>
    <row r="107" spans="1:4" s="99" customFormat="1" ht="19.5" customHeight="1">
      <c r="A107" s="107" t="s">
        <v>322</v>
      </c>
      <c r="B107" s="108">
        <v>0</v>
      </c>
      <c r="C107" s="105"/>
      <c r="D107" s="106"/>
    </row>
    <row r="108" spans="1:4" s="99" customFormat="1" ht="19.5" customHeight="1">
      <c r="A108" s="107" t="s">
        <v>375</v>
      </c>
      <c r="B108" s="108">
        <v>0</v>
      </c>
      <c r="C108" s="105">
        <v>50</v>
      </c>
      <c r="D108" s="106"/>
    </row>
    <row r="109" spans="1:4" s="99" customFormat="1" ht="19.5" customHeight="1">
      <c r="A109" s="105" t="s">
        <v>376</v>
      </c>
      <c r="B109" s="105">
        <f>SUM(B110:B119)</f>
        <v>894</v>
      </c>
      <c r="C109" s="105">
        <f>SUM(C110:C119)</f>
        <v>732</v>
      </c>
      <c r="D109" s="106">
        <f>C109/B109</f>
        <v>0.8187919463087249</v>
      </c>
    </row>
    <row r="110" spans="1:4" s="99" customFormat="1" ht="19.5" customHeight="1">
      <c r="A110" s="107" t="s">
        <v>313</v>
      </c>
      <c r="B110" s="108">
        <v>627</v>
      </c>
      <c r="C110" s="105">
        <v>423</v>
      </c>
      <c r="D110" s="106">
        <f>C110/B110</f>
        <v>0.6746411483253588</v>
      </c>
    </row>
    <row r="111" spans="1:4" s="99" customFormat="1" ht="19.5" customHeight="1">
      <c r="A111" s="107" t="s">
        <v>314</v>
      </c>
      <c r="B111" s="108">
        <v>0</v>
      </c>
      <c r="C111" s="105">
        <v>39</v>
      </c>
      <c r="D111" s="106"/>
    </row>
    <row r="112" spans="1:4" s="99" customFormat="1" ht="19.5" customHeight="1">
      <c r="A112" s="107" t="s">
        <v>315</v>
      </c>
      <c r="B112" s="108">
        <v>0</v>
      </c>
      <c r="C112" s="105">
        <v>47</v>
      </c>
      <c r="D112" s="106"/>
    </row>
    <row r="113" spans="1:4" s="99" customFormat="1" ht="19.5" customHeight="1">
      <c r="A113" s="109" t="s">
        <v>377</v>
      </c>
      <c r="B113" s="108">
        <v>0</v>
      </c>
      <c r="C113" s="105"/>
      <c r="D113" s="106"/>
    </row>
    <row r="114" spans="1:4" s="99" customFormat="1" ht="19.5" customHeight="1">
      <c r="A114" s="109" t="s">
        <v>378</v>
      </c>
      <c r="B114" s="108">
        <v>0</v>
      </c>
      <c r="C114" s="105"/>
      <c r="D114" s="106"/>
    </row>
    <row r="115" spans="1:4" s="99" customFormat="1" ht="19.5" customHeight="1">
      <c r="A115" s="109" t="s">
        <v>379</v>
      </c>
      <c r="B115" s="108">
        <v>0</v>
      </c>
      <c r="C115" s="105"/>
      <c r="D115" s="106"/>
    </row>
    <row r="116" spans="1:4" s="99" customFormat="1" ht="19.5" customHeight="1">
      <c r="A116" s="107" t="s">
        <v>380</v>
      </c>
      <c r="B116" s="108">
        <v>0</v>
      </c>
      <c r="C116" s="105"/>
      <c r="D116" s="106"/>
    </row>
    <row r="117" spans="1:4" s="99" customFormat="1" ht="19.5" customHeight="1">
      <c r="A117" s="107" t="s">
        <v>381</v>
      </c>
      <c r="B117" s="108">
        <v>100</v>
      </c>
      <c r="C117" s="105">
        <v>90</v>
      </c>
      <c r="D117" s="106">
        <f>C117/B117</f>
        <v>0.9</v>
      </c>
    </row>
    <row r="118" spans="1:4" s="99" customFormat="1" ht="19.5" customHeight="1">
      <c r="A118" s="107" t="s">
        <v>322</v>
      </c>
      <c r="B118" s="108">
        <v>67</v>
      </c>
      <c r="C118" s="105">
        <v>45</v>
      </c>
      <c r="D118" s="106">
        <f>C118/B118</f>
        <v>0.6716417910447762</v>
      </c>
    </row>
    <row r="119" spans="1:4" s="99" customFormat="1" ht="19.5" customHeight="1">
      <c r="A119" s="109" t="s">
        <v>382</v>
      </c>
      <c r="B119" s="108">
        <v>100</v>
      </c>
      <c r="C119" s="105">
        <v>88</v>
      </c>
      <c r="D119" s="106">
        <f>C119/B119</f>
        <v>0.88</v>
      </c>
    </row>
    <row r="120" spans="1:4" s="99" customFormat="1" ht="19.5" customHeight="1">
      <c r="A120" s="109" t="s">
        <v>383</v>
      </c>
      <c r="B120" s="105">
        <f>SUM(B121:B130)</f>
        <v>40</v>
      </c>
      <c r="C120" s="105">
        <f>SUM(C121:C130)</f>
        <v>20</v>
      </c>
      <c r="D120" s="106">
        <f>C120/B120</f>
        <v>0.5</v>
      </c>
    </row>
    <row r="121" spans="1:4" s="99" customFormat="1" ht="19.5" customHeight="1">
      <c r="A121" s="109" t="s">
        <v>313</v>
      </c>
      <c r="B121" s="108">
        <v>0</v>
      </c>
      <c r="C121" s="105"/>
      <c r="D121" s="106"/>
    </row>
    <row r="122" spans="1:4" s="99" customFormat="1" ht="19.5" customHeight="1">
      <c r="A122" s="105" t="s">
        <v>314</v>
      </c>
      <c r="B122" s="108">
        <v>0</v>
      </c>
      <c r="C122" s="105"/>
      <c r="D122" s="106"/>
    </row>
    <row r="123" spans="1:4" s="99" customFormat="1" ht="19.5" customHeight="1">
      <c r="A123" s="107" t="s">
        <v>315</v>
      </c>
      <c r="B123" s="108">
        <v>0</v>
      </c>
      <c r="C123" s="105"/>
      <c r="D123" s="106"/>
    </row>
    <row r="124" spans="1:4" s="99" customFormat="1" ht="19.5" customHeight="1">
      <c r="A124" s="107" t="s">
        <v>384</v>
      </c>
      <c r="B124" s="108">
        <v>0</v>
      </c>
      <c r="C124" s="105"/>
      <c r="D124" s="106"/>
    </row>
    <row r="125" spans="1:4" s="99" customFormat="1" ht="19.5" customHeight="1">
      <c r="A125" s="107" t="s">
        <v>385</v>
      </c>
      <c r="B125" s="108">
        <v>0</v>
      </c>
      <c r="C125" s="105"/>
      <c r="D125" s="106"/>
    </row>
    <row r="126" spans="1:4" s="99" customFormat="1" ht="19.5" customHeight="1">
      <c r="A126" s="109" t="s">
        <v>386</v>
      </c>
      <c r="B126" s="108">
        <v>0</v>
      </c>
      <c r="C126" s="105"/>
      <c r="D126" s="106"/>
    </row>
    <row r="127" spans="1:4" s="99" customFormat="1" ht="19.5" customHeight="1">
      <c r="A127" s="107" t="s">
        <v>387</v>
      </c>
      <c r="B127" s="108">
        <v>40</v>
      </c>
      <c r="C127" s="105">
        <v>20</v>
      </c>
      <c r="D127" s="106">
        <f>C127/B127</f>
        <v>0.5</v>
      </c>
    </row>
    <row r="128" spans="1:4" s="99" customFormat="1" ht="19.5" customHeight="1">
      <c r="A128" s="107" t="s">
        <v>388</v>
      </c>
      <c r="B128" s="108">
        <v>0</v>
      </c>
      <c r="C128" s="105"/>
      <c r="D128" s="106"/>
    </row>
    <row r="129" spans="1:4" s="99" customFormat="1" ht="19.5" customHeight="1">
      <c r="A129" s="107" t="s">
        <v>389</v>
      </c>
      <c r="B129" s="108">
        <v>0</v>
      </c>
      <c r="C129" s="105"/>
      <c r="D129" s="106"/>
    </row>
    <row r="130" spans="1:4" s="99" customFormat="1" ht="19.5" customHeight="1">
      <c r="A130" s="107" t="s">
        <v>322</v>
      </c>
      <c r="B130" s="108">
        <v>0</v>
      </c>
      <c r="C130" s="105"/>
      <c r="D130" s="106"/>
    </row>
    <row r="131" spans="1:4" s="99" customFormat="1" ht="19.5" customHeight="1">
      <c r="A131" s="107" t="s">
        <v>390</v>
      </c>
      <c r="B131" s="108">
        <v>0</v>
      </c>
      <c r="C131" s="105"/>
      <c r="D131" s="106"/>
    </row>
    <row r="132" spans="1:4" s="99" customFormat="1" ht="19.5" customHeight="1">
      <c r="A132" s="107" t="s">
        <v>391</v>
      </c>
      <c r="B132" s="105">
        <f>SUM(B133:B138)</f>
        <v>0</v>
      </c>
      <c r="C132" s="105">
        <f>SUM(C133:C138)</f>
        <v>0</v>
      </c>
      <c r="D132" s="106"/>
    </row>
    <row r="133" spans="1:4" s="99" customFormat="1" ht="19.5" customHeight="1">
      <c r="A133" s="107" t="s">
        <v>313</v>
      </c>
      <c r="B133" s="108">
        <v>0</v>
      </c>
      <c r="C133" s="105"/>
      <c r="D133" s="106"/>
    </row>
    <row r="134" spans="1:4" s="99" customFormat="1" ht="19.5" customHeight="1">
      <c r="A134" s="107" t="s">
        <v>314</v>
      </c>
      <c r="B134" s="108">
        <v>0</v>
      </c>
      <c r="C134" s="105"/>
      <c r="D134" s="106"/>
    </row>
    <row r="135" spans="1:4" s="99" customFormat="1" ht="19.5" customHeight="1">
      <c r="A135" s="109" t="s">
        <v>315</v>
      </c>
      <c r="B135" s="108">
        <v>0</v>
      </c>
      <c r="C135" s="105"/>
      <c r="D135" s="106"/>
    </row>
    <row r="136" spans="1:4" s="99" customFormat="1" ht="19.5" customHeight="1">
      <c r="A136" s="109" t="s">
        <v>392</v>
      </c>
      <c r="B136" s="108">
        <v>0</v>
      </c>
      <c r="C136" s="105"/>
      <c r="D136" s="106"/>
    </row>
    <row r="137" spans="1:4" s="99" customFormat="1" ht="19.5" customHeight="1">
      <c r="A137" s="109" t="s">
        <v>322</v>
      </c>
      <c r="B137" s="108">
        <v>0</v>
      </c>
      <c r="C137" s="105"/>
      <c r="D137" s="106"/>
    </row>
    <row r="138" spans="1:4" s="99" customFormat="1" ht="19.5" customHeight="1">
      <c r="A138" s="105" t="s">
        <v>393</v>
      </c>
      <c r="B138" s="108">
        <v>0</v>
      </c>
      <c r="C138" s="105"/>
      <c r="D138" s="106"/>
    </row>
    <row r="139" spans="1:4" s="99" customFormat="1" ht="19.5" customHeight="1">
      <c r="A139" s="107" t="s">
        <v>394</v>
      </c>
      <c r="B139" s="105">
        <f>SUM(B140:B146)</f>
        <v>0</v>
      </c>
      <c r="C139" s="105">
        <f>SUM(C140:C146)</f>
        <v>0</v>
      </c>
      <c r="D139" s="106"/>
    </row>
    <row r="140" spans="1:4" s="99" customFormat="1" ht="19.5" customHeight="1">
      <c r="A140" s="107" t="s">
        <v>313</v>
      </c>
      <c r="B140" s="108">
        <v>0</v>
      </c>
      <c r="C140" s="105"/>
      <c r="D140" s="106"/>
    </row>
    <row r="141" spans="1:4" s="99" customFormat="1" ht="19.5" customHeight="1">
      <c r="A141" s="109" t="s">
        <v>314</v>
      </c>
      <c r="B141" s="108">
        <v>0</v>
      </c>
      <c r="C141" s="105"/>
      <c r="D141" s="106"/>
    </row>
    <row r="142" spans="1:4" s="99" customFormat="1" ht="19.5" customHeight="1">
      <c r="A142" s="109" t="s">
        <v>315</v>
      </c>
      <c r="B142" s="108">
        <v>0</v>
      </c>
      <c r="C142" s="105"/>
      <c r="D142" s="106"/>
    </row>
    <row r="143" spans="1:4" s="99" customFormat="1" ht="19.5" customHeight="1">
      <c r="A143" s="109" t="s">
        <v>395</v>
      </c>
      <c r="B143" s="108">
        <v>0</v>
      </c>
      <c r="C143" s="105"/>
      <c r="D143" s="106"/>
    </row>
    <row r="144" spans="1:4" s="99" customFormat="1" ht="19.5" customHeight="1">
      <c r="A144" s="105" t="s">
        <v>396</v>
      </c>
      <c r="B144" s="108">
        <v>0</v>
      </c>
      <c r="C144" s="105"/>
      <c r="D144" s="106"/>
    </row>
    <row r="145" spans="1:4" s="99" customFormat="1" ht="19.5" customHeight="1">
      <c r="A145" s="107" t="s">
        <v>322</v>
      </c>
      <c r="B145" s="108">
        <v>0</v>
      </c>
      <c r="C145" s="105"/>
      <c r="D145" s="106"/>
    </row>
    <row r="146" spans="1:4" s="99" customFormat="1" ht="19.5" customHeight="1">
      <c r="A146" s="107" t="s">
        <v>397</v>
      </c>
      <c r="B146" s="108">
        <v>0</v>
      </c>
      <c r="C146" s="105"/>
      <c r="D146" s="106"/>
    </row>
    <row r="147" spans="1:4" s="99" customFormat="1" ht="19.5" customHeight="1">
      <c r="A147" s="109" t="s">
        <v>398</v>
      </c>
      <c r="B147" s="105">
        <f>SUM(B148:B152)</f>
        <v>221</v>
      </c>
      <c r="C147" s="105">
        <f>SUM(C148:C152)</f>
        <v>617</v>
      </c>
      <c r="D147" s="106">
        <f aca="true" t="shared" si="1" ref="D147:D154">C147/B147</f>
        <v>2.7918552036199094</v>
      </c>
    </row>
    <row r="148" spans="1:4" s="99" customFormat="1" ht="19.5" customHeight="1">
      <c r="A148" s="109" t="s">
        <v>313</v>
      </c>
      <c r="B148" s="108">
        <v>161</v>
      </c>
      <c r="C148" s="105">
        <v>123</v>
      </c>
      <c r="D148" s="106">
        <f t="shared" si="1"/>
        <v>0.7639751552795031</v>
      </c>
    </row>
    <row r="149" spans="1:4" s="99" customFormat="1" ht="19.5" customHeight="1">
      <c r="A149" s="109" t="s">
        <v>314</v>
      </c>
      <c r="B149" s="108">
        <v>0</v>
      </c>
      <c r="C149" s="105">
        <v>250</v>
      </c>
      <c r="D149" s="106" t="e">
        <f t="shared" si="1"/>
        <v>#DIV/0!</v>
      </c>
    </row>
    <row r="150" spans="1:4" s="99" customFormat="1" ht="19.5" customHeight="1">
      <c r="A150" s="107" t="s">
        <v>315</v>
      </c>
      <c r="B150" s="108">
        <v>0</v>
      </c>
      <c r="C150" s="105"/>
      <c r="D150" s="106" t="e">
        <f t="shared" si="1"/>
        <v>#DIV/0!</v>
      </c>
    </row>
    <row r="151" spans="1:4" s="99" customFormat="1" ht="19.5" customHeight="1">
      <c r="A151" s="110" t="s">
        <v>399</v>
      </c>
      <c r="B151" s="108">
        <v>0</v>
      </c>
      <c r="C151" s="105">
        <v>244</v>
      </c>
      <c r="D151" s="106" t="e">
        <f t="shared" si="1"/>
        <v>#DIV/0!</v>
      </c>
    </row>
    <row r="152" spans="1:4" s="99" customFormat="1" ht="19.5" customHeight="1">
      <c r="A152" s="107" t="s">
        <v>400</v>
      </c>
      <c r="B152" s="108">
        <v>60</v>
      </c>
      <c r="C152" s="105"/>
      <c r="D152" s="106">
        <f t="shared" si="1"/>
        <v>0</v>
      </c>
    </row>
    <row r="153" spans="1:4" s="99" customFormat="1" ht="19.5" customHeight="1">
      <c r="A153" s="109" t="s">
        <v>401</v>
      </c>
      <c r="B153" s="105">
        <f>SUM(B154:B159)</f>
        <v>81</v>
      </c>
      <c r="C153" s="105">
        <f>SUM(C154:C159)</f>
        <v>90</v>
      </c>
      <c r="D153" s="106">
        <f t="shared" si="1"/>
        <v>1.1111111111111112</v>
      </c>
    </row>
    <row r="154" spans="1:4" s="99" customFormat="1" ht="19.5" customHeight="1">
      <c r="A154" s="109" t="s">
        <v>313</v>
      </c>
      <c r="B154" s="108">
        <v>81</v>
      </c>
      <c r="C154" s="105">
        <v>90</v>
      </c>
      <c r="D154" s="106">
        <f t="shared" si="1"/>
        <v>1.1111111111111112</v>
      </c>
    </row>
    <row r="155" spans="1:4" s="99" customFormat="1" ht="19.5" customHeight="1">
      <c r="A155" s="109" t="s">
        <v>314</v>
      </c>
      <c r="B155" s="108">
        <v>0</v>
      </c>
      <c r="C155" s="105"/>
      <c r="D155" s="106"/>
    </row>
    <row r="156" spans="1:4" s="99" customFormat="1" ht="19.5" customHeight="1">
      <c r="A156" s="105" t="s">
        <v>315</v>
      </c>
      <c r="B156" s="108">
        <v>0</v>
      </c>
      <c r="C156" s="105"/>
      <c r="D156" s="106"/>
    </row>
    <row r="157" spans="1:4" s="99" customFormat="1" ht="19.5" customHeight="1">
      <c r="A157" s="107" t="s">
        <v>327</v>
      </c>
      <c r="B157" s="108">
        <v>0</v>
      </c>
      <c r="C157" s="113"/>
      <c r="D157" s="106"/>
    </row>
    <row r="158" spans="1:4" s="99" customFormat="1" ht="19.5" customHeight="1">
      <c r="A158" s="107" t="s">
        <v>322</v>
      </c>
      <c r="B158" s="108">
        <v>0</v>
      </c>
      <c r="C158" s="105"/>
      <c r="D158" s="106"/>
    </row>
    <row r="159" spans="1:4" s="99" customFormat="1" ht="19.5" customHeight="1">
      <c r="A159" s="107" t="s">
        <v>402</v>
      </c>
      <c r="B159" s="108">
        <v>0</v>
      </c>
      <c r="C159" s="105"/>
      <c r="D159" s="106"/>
    </row>
    <row r="160" spans="1:4" s="99" customFormat="1" ht="19.5" customHeight="1">
      <c r="A160" s="109" t="s">
        <v>403</v>
      </c>
      <c r="B160" s="105">
        <f>SUM(B161:B166)</f>
        <v>1531</v>
      </c>
      <c r="C160" s="105">
        <f>SUM(C161:C166)</f>
        <v>1219</v>
      </c>
      <c r="D160" s="106">
        <f>C160/B160</f>
        <v>0.7962116263879817</v>
      </c>
    </row>
    <row r="161" spans="1:4" s="99" customFormat="1" ht="19.5" customHeight="1">
      <c r="A161" s="109" t="s">
        <v>313</v>
      </c>
      <c r="B161" s="108">
        <v>572</v>
      </c>
      <c r="C161" s="105">
        <v>430</v>
      </c>
      <c r="D161" s="106">
        <f>C161/B161</f>
        <v>0.7517482517482518</v>
      </c>
    </row>
    <row r="162" spans="1:4" s="99" customFormat="1" ht="19.5" customHeight="1">
      <c r="A162" s="109" t="s">
        <v>314</v>
      </c>
      <c r="B162" s="108">
        <v>20</v>
      </c>
      <c r="C162" s="105"/>
      <c r="D162" s="106"/>
    </row>
    <row r="163" spans="1:4" s="99" customFormat="1" ht="19.5" customHeight="1">
      <c r="A163" s="107" t="s">
        <v>315</v>
      </c>
      <c r="B163" s="108">
        <v>0</v>
      </c>
      <c r="C163" s="105"/>
      <c r="D163" s="106"/>
    </row>
    <row r="164" spans="1:4" s="99" customFormat="1" ht="19.5" customHeight="1">
      <c r="A164" s="107" t="s">
        <v>404</v>
      </c>
      <c r="B164" s="108">
        <v>600</v>
      </c>
      <c r="C164" s="105">
        <v>600</v>
      </c>
      <c r="D164" s="106">
        <f>C164/B164</f>
        <v>1</v>
      </c>
    </row>
    <row r="165" spans="1:4" s="99" customFormat="1" ht="19.5" customHeight="1">
      <c r="A165" s="109" t="s">
        <v>322</v>
      </c>
      <c r="B165" s="108">
        <v>101</v>
      </c>
      <c r="C165" s="105">
        <v>132</v>
      </c>
      <c r="D165" s="106">
        <f>C165/B165</f>
        <v>1.306930693069307</v>
      </c>
    </row>
    <row r="166" spans="1:4" s="99" customFormat="1" ht="19.5" customHeight="1">
      <c r="A166" s="109" t="s">
        <v>405</v>
      </c>
      <c r="B166" s="108">
        <v>238</v>
      </c>
      <c r="C166" s="105">
        <v>57</v>
      </c>
      <c r="D166" s="106">
        <f>C166/B166</f>
        <v>0.23949579831932774</v>
      </c>
    </row>
    <row r="167" spans="1:4" s="99" customFormat="1" ht="19.5" customHeight="1">
      <c r="A167" s="109" t="s">
        <v>406</v>
      </c>
      <c r="B167" s="105">
        <f>SUM(B168:B173)</f>
        <v>1369</v>
      </c>
      <c r="C167" s="105">
        <f>SUM(C168:C173)</f>
        <v>1494</v>
      </c>
      <c r="D167" s="106">
        <f>C167/B167</f>
        <v>1.091307523739956</v>
      </c>
    </row>
    <row r="168" spans="1:4" s="99" customFormat="1" ht="19.5" customHeight="1">
      <c r="A168" s="109" t="s">
        <v>313</v>
      </c>
      <c r="B168" s="108">
        <v>1369</v>
      </c>
      <c r="C168" s="105">
        <v>1264</v>
      </c>
      <c r="D168" s="106">
        <f>C168/B168</f>
        <v>0.9233016800584368</v>
      </c>
    </row>
    <row r="169" spans="1:4" s="99" customFormat="1" ht="19.5" customHeight="1">
      <c r="A169" s="107" t="s">
        <v>314</v>
      </c>
      <c r="B169" s="108">
        <v>0</v>
      </c>
      <c r="C169" s="105"/>
      <c r="D169" s="106"/>
    </row>
    <row r="170" spans="1:4" s="99" customFormat="1" ht="19.5" customHeight="1">
      <c r="A170" s="107" t="s">
        <v>315</v>
      </c>
      <c r="B170" s="108">
        <v>0</v>
      </c>
      <c r="C170" s="105"/>
      <c r="D170" s="106"/>
    </row>
    <row r="171" spans="1:4" s="99" customFormat="1" ht="19.5" customHeight="1">
      <c r="A171" s="107" t="s">
        <v>407</v>
      </c>
      <c r="B171" s="108">
        <v>0</v>
      </c>
      <c r="C171" s="105"/>
      <c r="D171" s="106"/>
    </row>
    <row r="172" spans="1:4" s="99" customFormat="1" ht="19.5" customHeight="1">
      <c r="A172" s="109" t="s">
        <v>322</v>
      </c>
      <c r="B172" s="108">
        <v>0</v>
      </c>
      <c r="C172" s="105"/>
      <c r="D172" s="106" t="e">
        <f>C172/B172</f>
        <v>#DIV/0!</v>
      </c>
    </row>
    <row r="173" spans="1:4" s="99" customFormat="1" ht="19.5" customHeight="1">
      <c r="A173" s="109" t="s">
        <v>408</v>
      </c>
      <c r="B173" s="108">
        <v>0</v>
      </c>
      <c r="C173" s="105">
        <v>230</v>
      </c>
      <c r="D173" s="106"/>
    </row>
    <row r="174" spans="1:4" s="99" customFormat="1" ht="19.5" customHeight="1">
      <c r="A174" s="109" t="s">
        <v>409</v>
      </c>
      <c r="B174" s="105">
        <f>SUM(B175:B180)</f>
        <v>4135</v>
      </c>
      <c r="C174" s="105">
        <f>SUM(C175:C180)</f>
        <v>3064</v>
      </c>
      <c r="D174" s="106">
        <f>C174/B174</f>
        <v>0.7409915356711003</v>
      </c>
    </row>
    <row r="175" spans="1:4" s="99" customFormat="1" ht="19.5" customHeight="1">
      <c r="A175" s="107" t="s">
        <v>313</v>
      </c>
      <c r="B175" s="108">
        <v>514</v>
      </c>
      <c r="C175" s="105">
        <v>415</v>
      </c>
      <c r="D175" s="106">
        <f>C175/B175</f>
        <v>0.8073929961089494</v>
      </c>
    </row>
    <row r="176" spans="1:4" s="99" customFormat="1" ht="19.5" customHeight="1">
      <c r="A176" s="107" t="s">
        <v>314</v>
      </c>
      <c r="B176" s="108">
        <v>0</v>
      </c>
      <c r="C176" s="105">
        <v>80</v>
      </c>
      <c r="D176" s="106"/>
    </row>
    <row r="177" spans="1:4" s="99" customFormat="1" ht="19.5" customHeight="1">
      <c r="A177" s="107" t="s">
        <v>315</v>
      </c>
      <c r="B177" s="108">
        <v>0</v>
      </c>
      <c r="C177" s="105"/>
      <c r="D177" s="106"/>
    </row>
    <row r="178" spans="1:4" s="99" customFormat="1" ht="19.5" customHeight="1">
      <c r="A178" s="107" t="s">
        <v>410</v>
      </c>
      <c r="B178" s="108">
        <v>1284</v>
      </c>
      <c r="C178" s="105">
        <v>856</v>
      </c>
      <c r="D178" s="106"/>
    </row>
    <row r="179" spans="1:4" s="99" customFormat="1" ht="19.5" customHeight="1">
      <c r="A179" s="107" t="s">
        <v>322</v>
      </c>
      <c r="B179" s="108">
        <v>811</v>
      </c>
      <c r="C179" s="105">
        <v>645</v>
      </c>
      <c r="D179" s="106">
        <f>C179/B179</f>
        <v>0.7953144266337855</v>
      </c>
    </row>
    <row r="180" spans="1:4" s="99" customFormat="1" ht="19.5" customHeight="1">
      <c r="A180" s="109" t="s">
        <v>411</v>
      </c>
      <c r="B180" s="108">
        <v>1526</v>
      </c>
      <c r="C180" s="105">
        <v>1068</v>
      </c>
      <c r="D180" s="106">
        <f>C180/B180</f>
        <v>0.6998689384010485</v>
      </c>
    </row>
    <row r="181" spans="1:4" s="99" customFormat="1" ht="19.5" customHeight="1">
      <c r="A181" s="109" t="s">
        <v>412</v>
      </c>
      <c r="B181" s="105">
        <f>SUM(B182:B187)</f>
        <v>1499</v>
      </c>
      <c r="C181" s="105">
        <f>SUM(C182:C187)</f>
        <v>1466</v>
      </c>
      <c r="D181" s="106">
        <f>C181/B181</f>
        <v>0.9779853235490327</v>
      </c>
    </row>
    <row r="182" spans="1:4" s="99" customFormat="1" ht="19.5" customHeight="1">
      <c r="A182" s="105" t="s">
        <v>313</v>
      </c>
      <c r="B182" s="108">
        <v>487</v>
      </c>
      <c r="C182" s="105">
        <v>710</v>
      </c>
      <c r="D182" s="106">
        <f>C182/B182</f>
        <v>1.457905544147844</v>
      </c>
    </row>
    <row r="183" spans="1:4" s="99" customFormat="1" ht="19.5" customHeight="1">
      <c r="A183" s="107" t="s">
        <v>314</v>
      </c>
      <c r="B183" s="108">
        <v>0</v>
      </c>
      <c r="C183" s="105"/>
      <c r="D183" s="106"/>
    </row>
    <row r="184" spans="1:4" s="99" customFormat="1" ht="19.5" customHeight="1">
      <c r="A184" s="107" t="s">
        <v>315</v>
      </c>
      <c r="B184" s="108">
        <v>0</v>
      </c>
      <c r="C184" s="105"/>
      <c r="D184" s="106"/>
    </row>
    <row r="185" spans="1:4" s="99" customFormat="1" ht="19.5" customHeight="1">
      <c r="A185" s="107" t="s">
        <v>413</v>
      </c>
      <c r="B185" s="108">
        <v>259</v>
      </c>
      <c r="C185" s="105"/>
      <c r="D185" s="106"/>
    </row>
    <row r="186" spans="1:4" s="99" customFormat="1" ht="19.5" customHeight="1">
      <c r="A186" s="107" t="s">
        <v>322</v>
      </c>
      <c r="B186" s="108">
        <v>573</v>
      </c>
      <c r="C186" s="105">
        <v>585</v>
      </c>
      <c r="D186" s="106">
        <f>C186/B186</f>
        <v>1.0209424083769634</v>
      </c>
    </row>
    <row r="187" spans="1:4" s="99" customFormat="1" ht="19.5" customHeight="1">
      <c r="A187" s="109" t="s">
        <v>414</v>
      </c>
      <c r="B187" s="108">
        <v>180</v>
      </c>
      <c r="C187" s="105">
        <v>171</v>
      </c>
      <c r="D187" s="106">
        <f>C187/B187</f>
        <v>0.95</v>
      </c>
    </row>
    <row r="188" spans="1:4" s="99" customFormat="1" ht="19.5" customHeight="1">
      <c r="A188" s="109" t="s">
        <v>415</v>
      </c>
      <c r="B188" s="105">
        <f>SUM(B189:B195)</f>
        <v>234</v>
      </c>
      <c r="C188" s="105">
        <f>SUM(C189:C195)</f>
        <v>495</v>
      </c>
      <c r="D188" s="106">
        <f>C188/B188</f>
        <v>2.1153846153846154</v>
      </c>
    </row>
    <row r="189" spans="1:4" s="99" customFormat="1" ht="19.5" customHeight="1">
      <c r="A189" s="109" t="s">
        <v>313</v>
      </c>
      <c r="B189" s="108">
        <v>148</v>
      </c>
      <c r="C189" s="105">
        <v>185</v>
      </c>
      <c r="D189" s="106">
        <f>C189/B189</f>
        <v>1.25</v>
      </c>
    </row>
    <row r="190" spans="1:4" s="99" customFormat="1" ht="19.5" customHeight="1">
      <c r="A190" s="107" t="s">
        <v>314</v>
      </c>
      <c r="B190" s="108">
        <v>0</v>
      </c>
      <c r="C190" s="105"/>
      <c r="D190" s="106" t="e">
        <f aca="true" t="shared" si="2" ref="D190:D197">C190/B190</f>
        <v>#DIV/0!</v>
      </c>
    </row>
    <row r="191" spans="1:4" s="99" customFormat="1" ht="19.5" customHeight="1">
      <c r="A191" s="107" t="s">
        <v>315</v>
      </c>
      <c r="B191" s="108">
        <v>0</v>
      </c>
      <c r="C191" s="105"/>
      <c r="D191" s="106" t="e">
        <f t="shared" si="2"/>
        <v>#DIV/0!</v>
      </c>
    </row>
    <row r="192" spans="1:4" s="99" customFormat="1" ht="19.5" customHeight="1">
      <c r="A192" s="107" t="s">
        <v>416</v>
      </c>
      <c r="B192" s="108">
        <v>0</v>
      </c>
      <c r="C192" s="105">
        <v>0</v>
      </c>
      <c r="D192" s="106" t="e">
        <f t="shared" si="2"/>
        <v>#DIV/0!</v>
      </c>
    </row>
    <row r="193" spans="1:4" s="99" customFormat="1" ht="19.5" customHeight="1">
      <c r="A193" s="107" t="s">
        <v>417</v>
      </c>
      <c r="B193" s="108">
        <v>0</v>
      </c>
      <c r="C193" s="105"/>
      <c r="D193" s="106" t="e">
        <f t="shared" si="2"/>
        <v>#DIV/0!</v>
      </c>
    </row>
    <row r="194" spans="1:4" s="99" customFormat="1" ht="19.5" customHeight="1">
      <c r="A194" s="107" t="s">
        <v>322</v>
      </c>
      <c r="B194" s="108">
        <v>0</v>
      </c>
      <c r="C194" s="113"/>
      <c r="D194" s="106" t="e">
        <f t="shared" si="2"/>
        <v>#DIV/0!</v>
      </c>
    </row>
    <row r="195" spans="1:4" s="99" customFormat="1" ht="19.5" customHeight="1">
      <c r="A195" s="109" t="s">
        <v>418</v>
      </c>
      <c r="B195" s="108">
        <v>86</v>
      </c>
      <c r="C195" s="113">
        <v>310</v>
      </c>
      <c r="D195" s="106">
        <f t="shared" si="2"/>
        <v>3.604651162790698</v>
      </c>
    </row>
    <row r="196" spans="1:4" s="99" customFormat="1" ht="19.5" customHeight="1">
      <c r="A196" s="109" t="s">
        <v>419</v>
      </c>
      <c r="B196" s="105">
        <f>SUM(B197:B201)</f>
        <v>0</v>
      </c>
      <c r="C196" s="105">
        <f>SUM(C197:C201)</f>
        <v>0</v>
      </c>
      <c r="D196" s="106" t="e">
        <f t="shared" si="2"/>
        <v>#DIV/0!</v>
      </c>
    </row>
    <row r="197" spans="1:4" s="99" customFormat="1" ht="19.5" customHeight="1">
      <c r="A197" s="109" t="s">
        <v>313</v>
      </c>
      <c r="B197" s="108">
        <v>0</v>
      </c>
      <c r="C197" s="105"/>
      <c r="D197" s="106" t="e">
        <f t="shared" si="2"/>
        <v>#DIV/0!</v>
      </c>
    </row>
    <row r="198" spans="1:4" s="99" customFormat="1" ht="19.5" customHeight="1">
      <c r="A198" s="105" t="s">
        <v>314</v>
      </c>
      <c r="B198" s="108">
        <v>0</v>
      </c>
      <c r="C198" s="105"/>
      <c r="D198" s="106"/>
    </row>
    <row r="199" spans="1:4" s="99" customFormat="1" ht="19.5" customHeight="1">
      <c r="A199" s="107" t="s">
        <v>315</v>
      </c>
      <c r="B199" s="108">
        <v>0</v>
      </c>
      <c r="C199" s="114"/>
      <c r="D199" s="106"/>
    </row>
    <row r="200" spans="1:4" s="99" customFormat="1" ht="19.5" customHeight="1">
      <c r="A200" s="107" t="s">
        <v>322</v>
      </c>
      <c r="B200" s="108">
        <v>0</v>
      </c>
      <c r="C200" s="114"/>
      <c r="D200" s="106"/>
    </row>
    <row r="201" spans="1:4" s="99" customFormat="1" ht="19.5" customHeight="1">
      <c r="A201" s="107" t="s">
        <v>420</v>
      </c>
      <c r="B201" s="108">
        <v>0</v>
      </c>
      <c r="C201" s="114"/>
      <c r="D201" s="106"/>
    </row>
    <row r="202" spans="1:4" s="99" customFormat="1" ht="19.5" customHeight="1">
      <c r="A202" s="109" t="s">
        <v>421</v>
      </c>
      <c r="B202" s="114">
        <f>SUM(B203:B207)</f>
        <v>531</v>
      </c>
      <c r="C202" s="114">
        <f>SUM(C203:C207)</f>
        <v>582</v>
      </c>
      <c r="D202" s="106">
        <f aca="true" t="shared" si="3" ref="D202:D207">C202/B202</f>
        <v>1.0960451977401129</v>
      </c>
    </row>
    <row r="203" spans="1:4" s="99" customFormat="1" ht="19.5" customHeight="1">
      <c r="A203" s="109" t="s">
        <v>313</v>
      </c>
      <c r="B203" s="108">
        <v>528</v>
      </c>
      <c r="C203" s="115">
        <v>512</v>
      </c>
      <c r="D203" s="106">
        <f t="shared" si="3"/>
        <v>0.9696969696969697</v>
      </c>
    </row>
    <row r="204" spans="1:4" s="99" customFormat="1" ht="19.5" customHeight="1">
      <c r="A204" s="109" t="s">
        <v>314</v>
      </c>
      <c r="B204" s="108">
        <v>0</v>
      </c>
      <c r="C204" s="115"/>
      <c r="D204" s="106" t="e">
        <f t="shared" si="3"/>
        <v>#DIV/0!</v>
      </c>
    </row>
    <row r="205" spans="1:4" s="99" customFormat="1" ht="19.5" customHeight="1">
      <c r="A205" s="107" t="s">
        <v>315</v>
      </c>
      <c r="B205" s="108">
        <v>0</v>
      </c>
      <c r="C205" s="115"/>
      <c r="D205" s="106" t="e">
        <f t="shared" si="3"/>
        <v>#DIV/0!</v>
      </c>
    </row>
    <row r="206" spans="1:4" s="99" customFormat="1" ht="19.5" customHeight="1">
      <c r="A206" s="107" t="s">
        <v>322</v>
      </c>
      <c r="B206" s="108">
        <v>3</v>
      </c>
      <c r="C206" s="115">
        <v>10</v>
      </c>
      <c r="D206" s="106">
        <f t="shared" si="3"/>
        <v>3.3333333333333335</v>
      </c>
    </row>
    <row r="207" spans="1:4" s="99" customFormat="1" ht="19.5" customHeight="1">
      <c r="A207" s="107" t="s">
        <v>422</v>
      </c>
      <c r="B207" s="108">
        <v>0</v>
      </c>
      <c r="C207" s="115">
        <v>60</v>
      </c>
      <c r="D207" s="106" t="e">
        <f t="shared" si="3"/>
        <v>#DIV/0!</v>
      </c>
    </row>
    <row r="208" spans="1:4" s="99" customFormat="1" ht="19.5" customHeight="1">
      <c r="A208" s="107" t="s">
        <v>423</v>
      </c>
      <c r="B208" s="115">
        <f>SUM(B209:B214)</f>
        <v>0</v>
      </c>
      <c r="C208" s="115">
        <f>SUM(C209:C214)</f>
        <v>0</v>
      </c>
      <c r="D208" s="106"/>
    </row>
    <row r="209" spans="1:4" s="99" customFormat="1" ht="19.5" customHeight="1">
      <c r="A209" s="107" t="s">
        <v>313</v>
      </c>
      <c r="B209" s="108">
        <v>0</v>
      </c>
      <c r="C209" s="115"/>
      <c r="D209" s="106"/>
    </row>
    <row r="210" spans="1:4" s="99" customFormat="1" ht="19.5" customHeight="1">
      <c r="A210" s="107" t="s">
        <v>314</v>
      </c>
      <c r="B210" s="108">
        <v>0</v>
      </c>
      <c r="C210" s="115"/>
      <c r="D210" s="106"/>
    </row>
    <row r="211" spans="1:4" s="99" customFormat="1" ht="19.5" customHeight="1">
      <c r="A211" s="107" t="s">
        <v>315</v>
      </c>
      <c r="B211" s="108">
        <v>0</v>
      </c>
      <c r="C211" s="114"/>
      <c r="D211" s="106"/>
    </row>
    <row r="212" spans="1:4" s="99" customFormat="1" ht="19.5" customHeight="1">
      <c r="A212" s="107" t="s">
        <v>424</v>
      </c>
      <c r="B212" s="108">
        <v>0</v>
      </c>
      <c r="C212" s="114"/>
      <c r="D212" s="106"/>
    </row>
    <row r="213" spans="1:4" s="99" customFormat="1" ht="19.5" customHeight="1">
      <c r="A213" s="107" t="s">
        <v>322</v>
      </c>
      <c r="B213" s="108">
        <v>0</v>
      </c>
      <c r="C213" s="114"/>
      <c r="D213" s="106"/>
    </row>
    <row r="214" spans="1:4" s="99" customFormat="1" ht="19.5" customHeight="1">
      <c r="A214" s="107" t="s">
        <v>425</v>
      </c>
      <c r="B214" s="108">
        <v>0</v>
      </c>
      <c r="C214" s="114"/>
      <c r="D214" s="106"/>
    </row>
    <row r="215" spans="1:4" s="99" customFormat="1" ht="19.5" customHeight="1">
      <c r="A215" s="107" t="s">
        <v>426</v>
      </c>
      <c r="B215" s="114">
        <f>SUM(B216:B229)</f>
        <v>1782</v>
      </c>
      <c r="C215" s="114">
        <f>SUM(C216:C229)</f>
        <v>1975</v>
      </c>
      <c r="D215" s="106">
        <f>C215/B215</f>
        <v>1.1083052749719415</v>
      </c>
    </row>
    <row r="216" spans="1:4" s="99" customFormat="1" ht="19.5" customHeight="1">
      <c r="A216" s="107" t="s">
        <v>313</v>
      </c>
      <c r="B216" s="108">
        <v>1303</v>
      </c>
      <c r="C216" s="105">
        <v>1340</v>
      </c>
      <c r="D216" s="106">
        <f>C216/B216</f>
        <v>1.0283960092095166</v>
      </c>
    </row>
    <row r="217" spans="1:4" s="99" customFormat="1" ht="19.5" customHeight="1">
      <c r="A217" s="107" t="s">
        <v>314</v>
      </c>
      <c r="B217" s="108">
        <v>0</v>
      </c>
      <c r="C217" s="105"/>
      <c r="D217" s="106"/>
    </row>
    <row r="218" spans="1:4" s="99" customFormat="1" ht="19.5" customHeight="1">
      <c r="A218" s="107" t="s">
        <v>315</v>
      </c>
      <c r="B218" s="108">
        <v>0</v>
      </c>
      <c r="C218" s="105"/>
      <c r="D218" s="106"/>
    </row>
    <row r="219" spans="1:4" s="99" customFormat="1" ht="19.5" customHeight="1">
      <c r="A219" s="107" t="s">
        <v>427</v>
      </c>
      <c r="B219" s="108">
        <v>0</v>
      </c>
      <c r="C219" s="105"/>
      <c r="D219" s="106"/>
    </row>
    <row r="220" spans="1:4" s="99" customFormat="1" ht="19.5" customHeight="1">
      <c r="A220" s="107" t="s">
        <v>428</v>
      </c>
      <c r="B220" s="108">
        <v>197</v>
      </c>
      <c r="C220" s="105">
        <v>160</v>
      </c>
      <c r="D220" s="106"/>
    </row>
    <row r="221" spans="1:4" s="99" customFormat="1" ht="19.5" customHeight="1">
      <c r="A221" s="107" t="s">
        <v>353</v>
      </c>
      <c r="B221" s="108">
        <v>0</v>
      </c>
      <c r="C221" s="105"/>
      <c r="D221" s="106"/>
    </row>
    <row r="222" spans="1:4" s="99" customFormat="1" ht="19.5" customHeight="1">
      <c r="A222" s="107" t="s">
        <v>429</v>
      </c>
      <c r="B222" s="108">
        <v>0</v>
      </c>
      <c r="C222" s="105"/>
      <c r="D222" s="106"/>
    </row>
    <row r="223" spans="1:4" s="99" customFormat="1" ht="19.5" customHeight="1">
      <c r="A223" s="107" t="s">
        <v>430</v>
      </c>
      <c r="B223" s="108">
        <v>10</v>
      </c>
      <c r="C223" s="105"/>
      <c r="D223" s="106"/>
    </row>
    <row r="224" spans="1:4" s="99" customFormat="1" ht="19.5" customHeight="1">
      <c r="A224" s="107" t="s">
        <v>431</v>
      </c>
      <c r="B224" s="108">
        <v>0</v>
      </c>
      <c r="C224" s="105"/>
      <c r="D224" s="106"/>
    </row>
    <row r="225" spans="1:4" s="99" customFormat="1" ht="19.5" customHeight="1">
      <c r="A225" s="107" t="s">
        <v>432</v>
      </c>
      <c r="B225" s="108">
        <v>0</v>
      </c>
      <c r="C225" s="105"/>
      <c r="D225" s="106"/>
    </row>
    <row r="226" spans="1:4" s="99" customFormat="1" ht="19.5" customHeight="1">
      <c r="A226" s="107" t="s">
        <v>433</v>
      </c>
      <c r="B226" s="108">
        <v>121</v>
      </c>
      <c r="C226" s="105">
        <v>253</v>
      </c>
      <c r="D226" s="106">
        <f>C226/B226</f>
        <v>2.090909090909091</v>
      </c>
    </row>
    <row r="227" spans="1:4" s="99" customFormat="1" ht="19.5" customHeight="1">
      <c r="A227" s="107" t="s">
        <v>434</v>
      </c>
      <c r="B227" s="108">
        <v>20</v>
      </c>
      <c r="C227" s="105"/>
      <c r="D227" s="106">
        <f>C227/B227</f>
        <v>0</v>
      </c>
    </row>
    <row r="228" spans="1:4" s="99" customFormat="1" ht="19.5" customHeight="1">
      <c r="A228" s="107" t="s">
        <v>322</v>
      </c>
      <c r="B228" s="108">
        <v>113</v>
      </c>
      <c r="C228" s="105">
        <v>157</v>
      </c>
      <c r="D228" s="106">
        <f>C228/B228</f>
        <v>1.3893805309734513</v>
      </c>
    </row>
    <row r="229" spans="1:4" s="99" customFormat="1" ht="19.5" customHeight="1">
      <c r="A229" s="107" t="s">
        <v>435</v>
      </c>
      <c r="B229" s="108">
        <v>18</v>
      </c>
      <c r="C229" s="105">
        <v>65</v>
      </c>
      <c r="D229" s="106">
        <f>C229/B229</f>
        <v>3.611111111111111</v>
      </c>
    </row>
    <row r="230" spans="1:4" s="99" customFormat="1" ht="19.5" customHeight="1">
      <c r="A230" s="107" t="s">
        <v>439</v>
      </c>
      <c r="B230" s="105">
        <f>SUM(B231:B232)</f>
        <v>0</v>
      </c>
      <c r="C230" s="105">
        <f>SUM(C231:C232)</f>
        <v>0</v>
      </c>
      <c r="D230" s="106" t="e">
        <f>C230/B230</f>
        <v>#DIV/0!</v>
      </c>
    </row>
    <row r="231" spans="1:4" s="99" customFormat="1" ht="19.5" customHeight="1">
      <c r="A231" s="109" t="s">
        <v>440</v>
      </c>
      <c r="B231" s="108">
        <v>0</v>
      </c>
      <c r="C231" s="105"/>
      <c r="D231" s="106"/>
    </row>
    <row r="232" spans="1:4" s="99" customFormat="1" ht="19.5" customHeight="1">
      <c r="A232" s="109" t="s">
        <v>441</v>
      </c>
      <c r="B232" s="108">
        <v>0</v>
      </c>
      <c r="C232" s="105"/>
      <c r="D232" s="106" t="e">
        <f>C232/B232</f>
        <v>#DIV/0!</v>
      </c>
    </row>
    <row r="233" spans="1:4" s="99" customFormat="1" ht="19.5" customHeight="1">
      <c r="A233" s="105" t="s">
        <v>442</v>
      </c>
      <c r="B233" s="105">
        <f>B234+B235+B236</f>
        <v>0</v>
      </c>
      <c r="C233" s="105">
        <f>C234+C235+C236</f>
        <v>0</v>
      </c>
      <c r="D233" s="106"/>
    </row>
    <row r="234" spans="1:4" s="99" customFormat="1" ht="19.5" customHeight="1">
      <c r="A234" s="107" t="s">
        <v>443</v>
      </c>
      <c r="B234" s="105"/>
      <c r="C234" s="105"/>
      <c r="D234" s="106"/>
    </row>
    <row r="235" spans="1:4" s="99" customFormat="1" ht="19.5" customHeight="1">
      <c r="A235" s="107" t="s">
        <v>444</v>
      </c>
      <c r="B235" s="105"/>
      <c r="C235" s="105"/>
      <c r="D235" s="106"/>
    </row>
    <row r="236" spans="1:4" s="99" customFormat="1" ht="19.5" customHeight="1">
      <c r="A236" s="107" t="s">
        <v>445</v>
      </c>
      <c r="B236" s="105"/>
      <c r="C236" s="105"/>
      <c r="D236" s="106"/>
    </row>
    <row r="237" spans="1:4" s="99" customFormat="1" ht="19.5" customHeight="1">
      <c r="A237" s="105" t="s">
        <v>446</v>
      </c>
      <c r="B237" s="105">
        <f>B238+B248</f>
        <v>200</v>
      </c>
      <c r="C237" s="105">
        <f>C238+C248</f>
        <v>200</v>
      </c>
      <c r="D237" s="106">
        <f>C237/B237</f>
        <v>1</v>
      </c>
    </row>
    <row r="238" spans="1:4" s="99" customFormat="1" ht="19.5" customHeight="1">
      <c r="A238" s="109" t="s">
        <v>447</v>
      </c>
      <c r="B238" s="105">
        <f>B239</f>
        <v>200</v>
      </c>
      <c r="C238" s="105">
        <v>200</v>
      </c>
      <c r="D238" s="106">
        <f>C238/B238</f>
        <v>1</v>
      </c>
    </row>
    <row r="239" spans="1:4" s="99" customFormat="1" ht="19.5" customHeight="1">
      <c r="A239" s="109" t="s">
        <v>448</v>
      </c>
      <c r="B239" s="105">
        <v>200</v>
      </c>
      <c r="C239" s="105">
        <v>200</v>
      </c>
      <c r="D239" s="106">
        <f>C239/B239</f>
        <v>1</v>
      </c>
    </row>
    <row r="240" spans="1:4" s="99" customFormat="1" ht="19.5" customHeight="1">
      <c r="A240" s="107" t="s">
        <v>449</v>
      </c>
      <c r="B240" s="105"/>
      <c r="C240" s="105"/>
      <c r="D240" s="106"/>
    </row>
    <row r="241" spans="1:4" s="99" customFormat="1" ht="19.5" customHeight="1">
      <c r="A241" s="107" t="s">
        <v>450</v>
      </c>
      <c r="B241" s="105"/>
      <c r="C241" s="105"/>
      <c r="D241" s="106"/>
    </row>
    <row r="242" spans="1:4" s="99" customFormat="1" ht="19.5" customHeight="1">
      <c r="A242" s="107" t="s">
        <v>451</v>
      </c>
      <c r="B242" s="105"/>
      <c r="C242" s="105"/>
      <c r="D242" s="106"/>
    </row>
    <row r="243" spans="1:4" s="99" customFormat="1" ht="19.5" customHeight="1">
      <c r="A243" s="109" t="s">
        <v>452</v>
      </c>
      <c r="B243" s="105"/>
      <c r="C243" s="105"/>
      <c r="D243" s="106"/>
    </row>
    <row r="244" spans="1:4" s="99" customFormat="1" ht="19.5" customHeight="1">
      <c r="A244" s="109" t="s">
        <v>453</v>
      </c>
      <c r="B244" s="105"/>
      <c r="C244" s="105"/>
      <c r="D244" s="106"/>
    </row>
    <row r="245" spans="1:4" s="99" customFormat="1" ht="19.5" customHeight="1">
      <c r="A245" s="109" t="s">
        <v>454</v>
      </c>
      <c r="B245" s="105"/>
      <c r="C245" s="105"/>
      <c r="D245" s="106" t="e">
        <f>C245/B245</f>
        <v>#DIV/0!</v>
      </c>
    </row>
    <row r="246" spans="1:4" s="99" customFormat="1" ht="19.5" customHeight="1">
      <c r="A246" s="109" t="s">
        <v>455</v>
      </c>
      <c r="B246" s="105"/>
      <c r="C246" s="105"/>
      <c r="D246" s="106"/>
    </row>
    <row r="247" spans="1:4" s="99" customFormat="1" ht="19.5" customHeight="1">
      <c r="A247" s="109" t="s">
        <v>456</v>
      </c>
      <c r="B247" s="105"/>
      <c r="C247" s="105"/>
      <c r="D247" s="106"/>
    </row>
    <row r="248" spans="1:4" s="99" customFormat="1" ht="19.5" customHeight="1">
      <c r="A248" s="109" t="s">
        <v>457</v>
      </c>
      <c r="B248" s="105"/>
      <c r="C248" s="105"/>
      <c r="D248" s="106"/>
    </row>
    <row r="249" spans="1:4" s="99" customFormat="1" ht="19.5" customHeight="1">
      <c r="A249" s="105" t="s">
        <v>458</v>
      </c>
      <c r="B249" s="105">
        <f>B250+B253+B264+B271+B279+B288+B302+B312+B322+B330+B336</f>
        <v>8476</v>
      </c>
      <c r="C249" s="105">
        <f>C250+C253+C264+C271+C279+C288+C302+C312+C322+C330+C336</f>
        <v>8316</v>
      </c>
      <c r="D249" s="106">
        <f>C249/B249</f>
        <v>0.9811231713072204</v>
      </c>
    </row>
    <row r="250" spans="1:4" s="99" customFormat="1" ht="19.5" customHeight="1">
      <c r="A250" s="107" t="s">
        <v>459</v>
      </c>
      <c r="B250" s="105"/>
      <c r="C250" s="105"/>
      <c r="D250" s="106" t="e">
        <f>C250/B250</f>
        <v>#DIV/0!</v>
      </c>
    </row>
    <row r="251" spans="1:4" s="99" customFormat="1" ht="19.5" customHeight="1">
      <c r="A251" s="107" t="s">
        <v>460</v>
      </c>
      <c r="B251" s="108">
        <v>0</v>
      </c>
      <c r="C251" s="105"/>
      <c r="D251" s="106" t="e">
        <f>C251/B251</f>
        <v>#DIV/0!</v>
      </c>
    </row>
    <row r="252" spans="1:4" s="99" customFormat="1" ht="19.5" customHeight="1">
      <c r="A252" s="109" t="s">
        <v>461</v>
      </c>
      <c r="B252" s="108">
        <v>0</v>
      </c>
      <c r="C252" s="105"/>
      <c r="D252" s="106"/>
    </row>
    <row r="253" spans="1:4" s="99" customFormat="1" ht="19.5" customHeight="1">
      <c r="A253" s="109" t="s">
        <v>462</v>
      </c>
      <c r="B253" s="105">
        <f>SUM(B254:B263)</f>
        <v>6345</v>
      </c>
      <c r="C253" s="105">
        <f>SUM(C254:C263)</f>
        <v>6650</v>
      </c>
      <c r="D253" s="106">
        <f>C253/B253</f>
        <v>1.0480693459416863</v>
      </c>
    </row>
    <row r="254" spans="1:4" s="99" customFormat="1" ht="19.5" customHeight="1">
      <c r="A254" s="109" t="s">
        <v>313</v>
      </c>
      <c r="B254" s="108">
        <v>5237</v>
      </c>
      <c r="C254" s="108">
        <v>5397</v>
      </c>
      <c r="D254" s="106">
        <f>C254/B254</f>
        <v>1.0305518426580103</v>
      </c>
    </row>
    <row r="255" spans="1:4" s="99" customFormat="1" ht="19.5" customHeight="1">
      <c r="A255" s="109" t="s">
        <v>314</v>
      </c>
      <c r="B255" s="108">
        <v>0</v>
      </c>
      <c r="C255" s="105"/>
      <c r="D255" s="106"/>
    </row>
    <row r="256" spans="1:4" s="99" customFormat="1" ht="19.5" customHeight="1">
      <c r="A256" s="109" t="s">
        <v>315</v>
      </c>
      <c r="B256" s="108">
        <v>0</v>
      </c>
      <c r="C256" s="105"/>
      <c r="D256" s="106"/>
    </row>
    <row r="257" spans="1:4" s="99" customFormat="1" ht="19.5" customHeight="1">
      <c r="A257" s="109" t="s">
        <v>353</v>
      </c>
      <c r="B257" s="108">
        <v>0</v>
      </c>
      <c r="C257" s="105"/>
      <c r="D257" s="106" t="e">
        <f>C257/B257</f>
        <v>#DIV/0!</v>
      </c>
    </row>
    <row r="258" spans="1:4" s="99" customFormat="1" ht="19.5" customHeight="1">
      <c r="A258" s="109" t="s">
        <v>463</v>
      </c>
      <c r="B258" s="108">
        <v>623</v>
      </c>
      <c r="C258" s="105">
        <v>716</v>
      </c>
      <c r="D258" s="106">
        <f>C258/B258</f>
        <v>1.1492776886035314</v>
      </c>
    </row>
    <row r="259" spans="1:4" s="99" customFormat="1" ht="19.5" customHeight="1">
      <c r="A259" s="109" t="s">
        <v>464</v>
      </c>
      <c r="B259" s="108">
        <v>0</v>
      </c>
      <c r="C259" s="105"/>
      <c r="D259" s="106" t="e">
        <f>C259/B259</f>
        <v>#DIV/0!</v>
      </c>
    </row>
    <row r="260" spans="1:4" s="99" customFormat="1" ht="19.5" customHeight="1">
      <c r="A260" s="109" t="s">
        <v>465</v>
      </c>
      <c r="B260" s="108">
        <v>0</v>
      </c>
      <c r="C260" s="105"/>
      <c r="D260" s="106"/>
    </row>
    <row r="261" spans="1:4" s="99" customFormat="1" ht="19.5" customHeight="1">
      <c r="A261" s="109" t="s">
        <v>466</v>
      </c>
      <c r="B261" s="108">
        <v>0</v>
      </c>
      <c r="C261" s="105"/>
      <c r="D261" s="106"/>
    </row>
    <row r="262" spans="1:4" s="99" customFormat="1" ht="19.5" customHeight="1">
      <c r="A262" s="109" t="s">
        <v>322</v>
      </c>
      <c r="B262" s="108">
        <v>0</v>
      </c>
      <c r="C262" s="105"/>
      <c r="D262" s="106"/>
    </row>
    <row r="263" spans="1:4" s="99" customFormat="1" ht="19.5" customHeight="1">
      <c r="A263" s="109" t="s">
        <v>467</v>
      </c>
      <c r="B263" s="108">
        <v>485</v>
      </c>
      <c r="C263" s="105">
        <v>537</v>
      </c>
      <c r="D263" s="106">
        <f>C263/B263</f>
        <v>1.1072164948453609</v>
      </c>
    </row>
    <row r="264" spans="1:4" s="99" customFormat="1" ht="19.5" customHeight="1">
      <c r="A264" s="107" t="s">
        <v>468</v>
      </c>
      <c r="B264" s="105">
        <f>SUM(B265:B270)</f>
        <v>0</v>
      </c>
      <c r="C264" s="105">
        <f>SUM(C265:C270)</f>
        <v>0</v>
      </c>
      <c r="D264" s="106"/>
    </row>
    <row r="265" spans="1:4" s="99" customFormat="1" ht="19.5" customHeight="1">
      <c r="A265" s="107" t="s">
        <v>313</v>
      </c>
      <c r="B265" s="108">
        <v>0</v>
      </c>
      <c r="C265" s="105"/>
      <c r="D265" s="106"/>
    </row>
    <row r="266" spans="1:4" s="99" customFormat="1" ht="19.5" customHeight="1">
      <c r="A266" s="107" t="s">
        <v>314</v>
      </c>
      <c r="B266" s="108">
        <v>0</v>
      </c>
      <c r="C266" s="105"/>
      <c r="D266" s="106"/>
    </row>
    <row r="267" spans="1:4" s="99" customFormat="1" ht="19.5" customHeight="1">
      <c r="A267" s="109" t="s">
        <v>315</v>
      </c>
      <c r="B267" s="108">
        <v>0</v>
      </c>
      <c r="C267" s="105"/>
      <c r="D267" s="106"/>
    </row>
    <row r="268" spans="1:4" s="99" customFormat="1" ht="19.5" customHeight="1">
      <c r="A268" s="109" t="s">
        <v>469</v>
      </c>
      <c r="B268" s="108">
        <v>0</v>
      </c>
      <c r="C268" s="105"/>
      <c r="D268" s="106"/>
    </row>
    <row r="269" spans="1:4" s="99" customFormat="1" ht="19.5" customHeight="1">
      <c r="A269" s="109" t="s">
        <v>322</v>
      </c>
      <c r="B269" s="108">
        <v>0</v>
      </c>
      <c r="C269" s="105"/>
      <c r="D269" s="106"/>
    </row>
    <row r="270" spans="1:4" s="99" customFormat="1" ht="19.5" customHeight="1">
      <c r="A270" s="105" t="s">
        <v>470</v>
      </c>
      <c r="B270" s="108">
        <v>0</v>
      </c>
      <c r="C270" s="105"/>
      <c r="D270" s="106"/>
    </row>
    <row r="271" spans="1:4" s="99" customFormat="1" ht="19.5" customHeight="1">
      <c r="A271" s="110" t="s">
        <v>471</v>
      </c>
      <c r="B271" s="105">
        <f>SUM(B272:B278)</f>
        <v>143</v>
      </c>
      <c r="C271" s="105">
        <f>SUM(C272:C278)</f>
        <v>275</v>
      </c>
      <c r="D271" s="106">
        <f>C271/B271</f>
        <v>1.9230769230769231</v>
      </c>
    </row>
    <row r="272" spans="1:4" s="99" customFormat="1" ht="19.5" customHeight="1">
      <c r="A272" s="107" t="s">
        <v>313</v>
      </c>
      <c r="B272" s="108">
        <v>143</v>
      </c>
      <c r="C272" s="105">
        <v>275</v>
      </c>
      <c r="D272" s="106">
        <f>C272/B272</f>
        <v>1.9230769230769231</v>
      </c>
    </row>
    <row r="273" spans="1:4" s="99" customFormat="1" ht="19.5" customHeight="1">
      <c r="A273" s="107" t="s">
        <v>314</v>
      </c>
      <c r="B273" s="108">
        <v>0</v>
      </c>
      <c r="C273" s="105"/>
      <c r="D273" s="106"/>
    </row>
    <row r="274" spans="1:4" s="99" customFormat="1" ht="19.5" customHeight="1">
      <c r="A274" s="109" t="s">
        <v>315</v>
      </c>
      <c r="B274" s="108">
        <v>0</v>
      </c>
      <c r="C274" s="105"/>
      <c r="D274" s="106"/>
    </row>
    <row r="275" spans="1:4" s="99" customFormat="1" ht="19.5" customHeight="1">
      <c r="A275" s="109" t="s">
        <v>472</v>
      </c>
      <c r="B275" s="108">
        <v>0</v>
      </c>
      <c r="C275" s="105"/>
      <c r="D275" s="106"/>
    </row>
    <row r="276" spans="1:4" s="99" customFormat="1" ht="19.5" customHeight="1">
      <c r="A276" s="109" t="s">
        <v>473</v>
      </c>
      <c r="B276" s="108">
        <v>0</v>
      </c>
      <c r="C276" s="105"/>
      <c r="D276" s="106"/>
    </row>
    <row r="277" spans="1:4" s="99" customFormat="1" ht="19.5" customHeight="1">
      <c r="A277" s="109" t="s">
        <v>322</v>
      </c>
      <c r="B277" s="108">
        <v>0</v>
      </c>
      <c r="C277" s="105"/>
      <c r="D277" s="106"/>
    </row>
    <row r="278" spans="1:4" s="99" customFormat="1" ht="19.5" customHeight="1">
      <c r="A278" s="109" t="s">
        <v>474</v>
      </c>
      <c r="B278" s="108">
        <v>0</v>
      </c>
      <c r="C278" s="105"/>
      <c r="D278" s="106"/>
    </row>
    <row r="279" spans="1:4" s="99" customFormat="1" ht="19.5" customHeight="1">
      <c r="A279" s="105" t="s">
        <v>475</v>
      </c>
      <c r="B279" s="105">
        <f>SUM(B280:B287)</f>
        <v>260</v>
      </c>
      <c r="C279" s="105">
        <f>SUM(C280:C287)</f>
        <v>195</v>
      </c>
      <c r="D279" s="106">
        <f>C279/B279</f>
        <v>0.75</v>
      </c>
    </row>
    <row r="280" spans="1:4" s="99" customFormat="1" ht="19.5" customHeight="1">
      <c r="A280" s="107" t="s">
        <v>313</v>
      </c>
      <c r="B280" s="108">
        <v>260</v>
      </c>
      <c r="C280" s="105">
        <v>195</v>
      </c>
      <c r="D280" s="106">
        <f>C280/B280</f>
        <v>0.75</v>
      </c>
    </row>
    <row r="281" spans="1:4" s="99" customFormat="1" ht="19.5" customHeight="1">
      <c r="A281" s="107" t="s">
        <v>314</v>
      </c>
      <c r="B281" s="108">
        <v>0</v>
      </c>
      <c r="C281" s="105"/>
      <c r="D281" s="106"/>
    </row>
    <row r="282" spans="1:4" s="99" customFormat="1" ht="19.5" customHeight="1">
      <c r="A282" s="107" t="s">
        <v>315</v>
      </c>
      <c r="B282" s="108">
        <v>0</v>
      </c>
      <c r="C282" s="105"/>
      <c r="D282" s="106"/>
    </row>
    <row r="283" spans="1:4" s="99" customFormat="1" ht="19.5" customHeight="1">
      <c r="A283" s="109" t="s">
        <v>476</v>
      </c>
      <c r="B283" s="108">
        <v>0</v>
      </c>
      <c r="C283" s="105"/>
      <c r="D283" s="106"/>
    </row>
    <row r="284" spans="1:4" s="99" customFormat="1" ht="19.5" customHeight="1">
      <c r="A284" s="109" t="s">
        <v>477</v>
      </c>
      <c r="B284" s="108">
        <v>0</v>
      </c>
      <c r="C284" s="105"/>
      <c r="D284" s="106"/>
    </row>
    <row r="285" spans="1:4" s="99" customFormat="1" ht="19.5" customHeight="1">
      <c r="A285" s="109" t="s">
        <v>478</v>
      </c>
      <c r="B285" s="108">
        <v>0</v>
      </c>
      <c r="C285" s="105"/>
      <c r="D285" s="106"/>
    </row>
    <row r="286" spans="1:4" s="99" customFormat="1" ht="19.5" customHeight="1">
      <c r="A286" s="107" t="s">
        <v>322</v>
      </c>
      <c r="B286" s="108">
        <v>0</v>
      </c>
      <c r="C286" s="105"/>
      <c r="D286" s="106"/>
    </row>
    <row r="287" spans="1:4" s="99" customFormat="1" ht="19.5" customHeight="1">
      <c r="A287" s="107" t="s">
        <v>479</v>
      </c>
      <c r="B287" s="108">
        <v>0</v>
      </c>
      <c r="C287" s="105"/>
      <c r="D287" s="106" t="e">
        <f>C287/B287</f>
        <v>#DIV/0!</v>
      </c>
    </row>
    <row r="288" spans="1:4" s="99" customFormat="1" ht="19.5" customHeight="1">
      <c r="A288" s="107" t="s">
        <v>480</v>
      </c>
      <c r="B288" s="105">
        <f>SUM(B289:B301)</f>
        <v>1385</v>
      </c>
      <c r="C288" s="105">
        <f>SUM(C289:C301)</f>
        <v>1196</v>
      </c>
      <c r="D288" s="106">
        <f>C288/B288</f>
        <v>0.8635379061371841</v>
      </c>
    </row>
    <row r="289" spans="1:4" s="99" customFormat="1" ht="19.5" customHeight="1">
      <c r="A289" s="109" t="s">
        <v>313</v>
      </c>
      <c r="B289" s="108">
        <v>638</v>
      </c>
      <c r="C289" s="105">
        <v>770</v>
      </c>
      <c r="D289" s="106">
        <f>C289/B289</f>
        <v>1.206896551724138</v>
      </c>
    </row>
    <row r="290" spans="1:4" s="99" customFormat="1" ht="19.5" customHeight="1">
      <c r="A290" s="109" t="s">
        <v>314</v>
      </c>
      <c r="B290" s="108">
        <v>0</v>
      </c>
      <c r="C290" s="105"/>
      <c r="D290" s="106"/>
    </row>
    <row r="291" spans="1:4" s="99" customFormat="1" ht="19.5" customHeight="1">
      <c r="A291" s="109" t="s">
        <v>315</v>
      </c>
      <c r="B291" s="108">
        <v>0</v>
      </c>
      <c r="C291" s="105"/>
      <c r="D291" s="106"/>
    </row>
    <row r="292" spans="1:4" s="99" customFormat="1" ht="19.5" customHeight="1">
      <c r="A292" s="105" t="s">
        <v>481</v>
      </c>
      <c r="B292" s="108">
        <v>122</v>
      </c>
      <c r="C292" s="105">
        <v>100</v>
      </c>
      <c r="D292" s="106">
        <f>C292/B292</f>
        <v>0.819672131147541</v>
      </c>
    </row>
    <row r="293" spans="1:4" s="99" customFormat="1" ht="19.5" customHeight="1">
      <c r="A293" s="107" t="s">
        <v>482</v>
      </c>
      <c r="B293" s="108">
        <v>90</v>
      </c>
      <c r="C293" s="105">
        <v>50</v>
      </c>
      <c r="D293" s="106">
        <f>C293/B293</f>
        <v>0.5555555555555556</v>
      </c>
    </row>
    <row r="294" spans="1:4" s="99" customFormat="1" ht="19.5" customHeight="1">
      <c r="A294" s="107" t="s">
        <v>483</v>
      </c>
      <c r="B294" s="108">
        <v>0</v>
      </c>
      <c r="C294" s="105"/>
      <c r="D294" s="106" t="e">
        <f>C294/B294</f>
        <v>#DIV/0!</v>
      </c>
    </row>
    <row r="295" spans="1:4" s="99" customFormat="1" ht="19.5" customHeight="1">
      <c r="A295" s="110" t="s">
        <v>484</v>
      </c>
      <c r="B295" s="108">
        <v>255</v>
      </c>
      <c r="C295" s="105">
        <v>276</v>
      </c>
      <c r="D295" s="106">
        <f>C295/B295</f>
        <v>1.0823529411764705</v>
      </c>
    </row>
    <row r="296" spans="1:4" s="99" customFormat="1" ht="19.5" customHeight="1">
      <c r="A296" s="109" t="s">
        <v>485</v>
      </c>
      <c r="B296" s="108">
        <v>0</v>
      </c>
      <c r="C296" s="105"/>
      <c r="D296" s="106"/>
    </row>
    <row r="297" spans="1:4" s="99" customFormat="1" ht="19.5" customHeight="1">
      <c r="A297" s="109" t="s">
        <v>486</v>
      </c>
      <c r="B297" s="108">
        <v>200</v>
      </c>
      <c r="C297" s="105"/>
      <c r="D297" s="106">
        <f>C297/B297</f>
        <v>0</v>
      </c>
    </row>
    <row r="298" spans="1:4" s="99" customFormat="1" ht="19.5" customHeight="1">
      <c r="A298" s="109" t="s">
        <v>487</v>
      </c>
      <c r="B298" s="108">
        <v>80</v>
      </c>
      <c r="C298" s="105"/>
      <c r="D298" s="106"/>
    </row>
    <row r="299" spans="1:4" s="99" customFormat="1" ht="19.5" customHeight="1">
      <c r="A299" s="109" t="s">
        <v>353</v>
      </c>
      <c r="B299" s="108">
        <v>0</v>
      </c>
      <c r="C299" s="105"/>
      <c r="D299" s="106" t="e">
        <f>C299/B299</f>
        <v>#DIV/0!</v>
      </c>
    </row>
    <row r="300" spans="1:4" s="99" customFormat="1" ht="19.5" customHeight="1">
      <c r="A300" s="109" t="s">
        <v>322</v>
      </c>
      <c r="B300" s="108">
        <v>0</v>
      </c>
      <c r="C300" s="105"/>
      <c r="D300" s="106"/>
    </row>
    <row r="301" spans="1:4" s="99" customFormat="1" ht="19.5" customHeight="1">
      <c r="A301" s="107" t="s">
        <v>488</v>
      </c>
      <c r="B301" s="108">
        <v>0</v>
      </c>
      <c r="C301" s="105"/>
      <c r="D301" s="106" t="e">
        <f>C301/B301</f>
        <v>#DIV/0!</v>
      </c>
    </row>
    <row r="302" spans="1:4" s="99" customFormat="1" ht="19.5" customHeight="1">
      <c r="A302" s="110" t="s">
        <v>489</v>
      </c>
      <c r="B302" s="105">
        <f>SUM(B303:B311)</f>
        <v>228</v>
      </c>
      <c r="C302" s="105">
        <f>SUM(C303:C311)</f>
        <v>0</v>
      </c>
      <c r="D302" s="106">
        <f>C302/B302</f>
        <v>0</v>
      </c>
    </row>
    <row r="303" spans="1:4" s="100" customFormat="1" ht="19.5" customHeight="1">
      <c r="A303" s="107" t="s">
        <v>313</v>
      </c>
      <c r="B303" s="108">
        <v>218</v>
      </c>
      <c r="C303" s="105"/>
      <c r="D303" s="106">
        <f>C303/B303</f>
        <v>0</v>
      </c>
    </row>
    <row r="304" spans="1:4" s="99" customFormat="1" ht="19.5" customHeight="1">
      <c r="A304" s="109" t="s">
        <v>314</v>
      </c>
      <c r="B304" s="108">
        <v>0</v>
      </c>
      <c r="C304" s="105"/>
      <c r="D304" s="106"/>
    </row>
    <row r="305" spans="1:4" s="99" customFormat="1" ht="19.5" customHeight="1">
      <c r="A305" s="109" t="s">
        <v>315</v>
      </c>
      <c r="B305" s="108">
        <v>0</v>
      </c>
      <c r="C305" s="105"/>
      <c r="D305" s="106"/>
    </row>
    <row r="306" spans="1:4" s="99" customFormat="1" ht="19.5" customHeight="1">
      <c r="A306" s="109" t="s">
        <v>490</v>
      </c>
      <c r="B306" s="108">
        <v>10</v>
      </c>
      <c r="C306" s="105"/>
      <c r="D306" s="106"/>
    </row>
    <row r="307" spans="1:4" s="99" customFormat="1" ht="19.5" customHeight="1">
      <c r="A307" s="105" t="s">
        <v>491</v>
      </c>
      <c r="B307" s="108">
        <v>0</v>
      </c>
      <c r="C307" s="105"/>
      <c r="D307" s="106"/>
    </row>
    <row r="308" spans="1:4" s="99" customFormat="1" ht="19.5" customHeight="1">
      <c r="A308" s="107" t="s">
        <v>492</v>
      </c>
      <c r="B308" s="108">
        <v>0</v>
      </c>
      <c r="C308" s="105"/>
      <c r="D308" s="106"/>
    </row>
    <row r="309" spans="1:4" s="99" customFormat="1" ht="19.5" customHeight="1">
      <c r="A309" s="107" t="s">
        <v>353</v>
      </c>
      <c r="B309" s="108">
        <v>0</v>
      </c>
      <c r="C309" s="105"/>
      <c r="D309" s="106"/>
    </row>
    <row r="310" spans="1:4" s="99" customFormat="1" ht="19.5" customHeight="1">
      <c r="A310" s="107" t="s">
        <v>322</v>
      </c>
      <c r="B310" s="108">
        <v>0</v>
      </c>
      <c r="C310" s="105"/>
      <c r="D310" s="106"/>
    </row>
    <row r="311" spans="1:4" s="99" customFormat="1" ht="19.5" customHeight="1">
      <c r="A311" s="107" t="s">
        <v>493</v>
      </c>
      <c r="B311" s="108">
        <v>0</v>
      </c>
      <c r="C311" s="105"/>
      <c r="D311" s="106"/>
    </row>
    <row r="312" spans="1:4" s="99" customFormat="1" ht="19.5" customHeight="1">
      <c r="A312" s="109" t="s">
        <v>494</v>
      </c>
      <c r="B312" s="105">
        <f>SUM(B313:B321)</f>
        <v>0</v>
      </c>
      <c r="C312" s="105">
        <f>SUM(C313:C321)</f>
        <v>0</v>
      </c>
      <c r="D312" s="106"/>
    </row>
    <row r="313" spans="1:4" s="99" customFormat="1" ht="19.5" customHeight="1">
      <c r="A313" s="109" t="s">
        <v>313</v>
      </c>
      <c r="B313" s="105"/>
      <c r="C313" s="105"/>
      <c r="D313" s="106"/>
    </row>
    <row r="314" spans="1:4" s="99" customFormat="1" ht="19.5" customHeight="1">
      <c r="A314" s="109" t="s">
        <v>314</v>
      </c>
      <c r="B314" s="105"/>
      <c r="C314" s="105"/>
      <c r="D314" s="106"/>
    </row>
    <row r="315" spans="1:4" s="99" customFormat="1" ht="19.5" customHeight="1">
      <c r="A315" s="107" t="s">
        <v>315</v>
      </c>
      <c r="B315" s="105"/>
      <c r="C315" s="105"/>
      <c r="D315" s="106"/>
    </row>
    <row r="316" spans="1:4" s="99" customFormat="1" ht="19.5" customHeight="1">
      <c r="A316" s="107" t="s">
        <v>495</v>
      </c>
      <c r="B316" s="105"/>
      <c r="C316" s="105"/>
      <c r="D316" s="106"/>
    </row>
    <row r="317" spans="1:4" s="99" customFormat="1" ht="19.5" customHeight="1">
      <c r="A317" s="107" t="s">
        <v>496</v>
      </c>
      <c r="B317" s="105"/>
      <c r="C317" s="105"/>
      <c r="D317" s="106"/>
    </row>
    <row r="318" spans="1:4" s="99" customFormat="1" ht="19.5" customHeight="1">
      <c r="A318" s="109" t="s">
        <v>497</v>
      </c>
      <c r="B318" s="105"/>
      <c r="C318" s="105"/>
      <c r="D318" s="106"/>
    </row>
    <row r="319" spans="1:4" s="99" customFormat="1" ht="19.5" customHeight="1">
      <c r="A319" s="109" t="s">
        <v>353</v>
      </c>
      <c r="B319" s="105"/>
      <c r="C319" s="105"/>
      <c r="D319" s="106"/>
    </row>
    <row r="320" spans="1:4" s="99" customFormat="1" ht="19.5" customHeight="1">
      <c r="A320" s="109" t="s">
        <v>322</v>
      </c>
      <c r="B320" s="105"/>
      <c r="C320" s="105"/>
      <c r="D320" s="106"/>
    </row>
    <row r="321" spans="1:4" s="99" customFormat="1" ht="19.5" customHeight="1">
      <c r="A321" s="109" t="s">
        <v>498</v>
      </c>
      <c r="B321" s="105"/>
      <c r="C321" s="105"/>
      <c r="D321" s="106"/>
    </row>
    <row r="322" spans="1:4" s="99" customFormat="1" ht="19.5" customHeight="1">
      <c r="A322" s="105" t="s">
        <v>499</v>
      </c>
      <c r="B322" s="105">
        <f>SUM(B323:B329)</f>
        <v>0</v>
      </c>
      <c r="C322" s="105">
        <f>SUM(C323:C329)</f>
        <v>0</v>
      </c>
      <c r="D322" s="106"/>
    </row>
    <row r="323" spans="1:4" s="99" customFormat="1" ht="19.5" customHeight="1">
      <c r="A323" s="107" t="s">
        <v>313</v>
      </c>
      <c r="B323" s="105"/>
      <c r="C323" s="105"/>
      <c r="D323" s="106"/>
    </row>
    <row r="324" spans="1:4" s="99" customFormat="1" ht="19.5" customHeight="1">
      <c r="A324" s="107" t="s">
        <v>314</v>
      </c>
      <c r="B324" s="105"/>
      <c r="C324" s="105"/>
      <c r="D324" s="106"/>
    </row>
    <row r="325" spans="1:4" s="99" customFormat="1" ht="19.5" customHeight="1">
      <c r="A325" s="110" t="s">
        <v>315</v>
      </c>
      <c r="B325" s="105"/>
      <c r="C325" s="105"/>
      <c r="D325" s="106"/>
    </row>
    <row r="326" spans="1:4" s="99" customFormat="1" ht="19.5" customHeight="1">
      <c r="A326" s="111" t="s">
        <v>500</v>
      </c>
      <c r="B326" s="105"/>
      <c r="C326" s="105"/>
      <c r="D326" s="106"/>
    </row>
    <row r="327" spans="1:4" s="99" customFormat="1" ht="19.5" customHeight="1">
      <c r="A327" s="109" t="s">
        <v>501</v>
      </c>
      <c r="B327" s="105"/>
      <c r="C327" s="105"/>
      <c r="D327" s="106"/>
    </row>
    <row r="328" spans="1:4" s="99" customFormat="1" ht="19.5" customHeight="1">
      <c r="A328" s="109" t="s">
        <v>322</v>
      </c>
      <c r="B328" s="105"/>
      <c r="C328" s="105"/>
      <c r="D328" s="106"/>
    </row>
    <row r="329" spans="1:4" s="99" customFormat="1" ht="19.5" customHeight="1">
      <c r="A329" s="107" t="s">
        <v>502</v>
      </c>
      <c r="B329" s="105"/>
      <c r="C329" s="105"/>
      <c r="D329" s="106"/>
    </row>
    <row r="330" spans="1:4" s="99" customFormat="1" ht="19.5" customHeight="1">
      <c r="A330" s="107" t="s">
        <v>503</v>
      </c>
      <c r="B330" s="105">
        <f>SUM(B331:B335)</f>
        <v>0</v>
      </c>
      <c r="C330" s="105">
        <f>SUM(C331:C335)</f>
        <v>0</v>
      </c>
      <c r="D330" s="106"/>
    </row>
    <row r="331" spans="1:4" s="99" customFormat="1" ht="19.5" customHeight="1">
      <c r="A331" s="107" t="s">
        <v>313</v>
      </c>
      <c r="B331" s="105"/>
      <c r="C331" s="105"/>
      <c r="D331" s="106"/>
    </row>
    <row r="332" spans="1:4" s="99" customFormat="1" ht="19.5" customHeight="1">
      <c r="A332" s="109" t="s">
        <v>314</v>
      </c>
      <c r="B332" s="105"/>
      <c r="C332" s="105"/>
      <c r="D332" s="106"/>
    </row>
    <row r="333" spans="1:4" s="99" customFormat="1" ht="19.5" customHeight="1">
      <c r="A333" s="107" t="s">
        <v>353</v>
      </c>
      <c r="B333" s="105"/>
      <c r="C333" s="105"/>
      <c r="D333" s="106"/>
    </row>
    <row r="334" spans="1:4" s="99" customFormat="1" ht="19.5" customHeight="1">
      <c r="A334" s="109" t="s">
        <v>504</v>
      </c>
      <c r="B334" s="105"/>
      <c r="C334" s="105"/>
      <c r="D334" s="106"/>
    </row>
    <row r="335" spans="1:4" s="99" customFormat="1" ht="19.5" customHeight="1">
      <c r="A335" s="107" t="s">
        <v>505</v>
      </c>
      <c r="B335" s="105"/>
      <c r="C335" s="105"/>
      <c r="D335" s="106"/>
    </row>
    <row r="336" spans="1:4" s="99" customFormat="1" ht="19.5" customHeight="1">
      <c r="A336" s="107" t="s">
        <v>506</v>
      </c>
      <c r="B336" s="105">
        <f>SUM(B337:B338)</f>
        <v>115</v>
      </c>
      <c r="C336" s="105">
        <f>SUM(C337:C338)</f>
        <v>0</v>
      </c>
      <c r="D336" s="106"/>
    </row>
    <row r="337" spans="1:4" s="99" customFormat="1" ht="19.5" customHeight="1">
      <c r="A337" s="107" t="s">
        <v>507</v>
      </c>
      <c r="B337" s="105">
        <v>15</v>
      </c>
      <c r="C337" s="105"/>
      <c r="D337" s="106"/>
    </row>
    <row r="338" spans="1:4" s="99" customFormat="1" ht="19.5" customHeight="1">
      <c r="A338" s="107" t="s">
        <v>508</v>
      </c>
      <c r="B338" s="105">
        <v>100</v>
      </c>
      <c r="C338" s="105"/>
      <c r="D338" s="106"/>
    </row>
    <row r="339" spans="1:4" s="99" customFormat="1" ht="19.5" customHeight="1">
      <c r="A339" s="105" t="s">
        <v>509</v>
      </c>
      <c r="B339" s="105">
        <f>B340+B345+B352+B358+B364+B368+B372+B376+B382+B389</f>
        <v>43716</v>
      </c>
      <c r="C339" s="105">
        <f>C340+C345+C352+C358+C364+C368+C372+C376+C382+C389</f>
        <v>44816</v>
      </c>
      <c r="D339" s="106">
        <f>C339/B339</f>
        <v>1.0251624119315583</v>
      </c>
    </row>
    <row r="340" spans="1:4" s="99" customFormat="1" ht="19.5" customHeight="1">
      <c r="A340" s="109" t="s">
        <v>510</v>
      </c>
      <c r="B340" s="105">
        <f>SUM(B341:B344)</f>
        <v>1928</v>
      </c>
      <c r="C340" s="105">
        <f>SUM(C341:C344)</f>
        <v>2328</v>
      </c>
      <c r="D340" s="106">
        <f>C340/B340</f>
        <v>1.2074688796680497</v>
      </c>
    </row>
    <row r="341" spans="1:4" s="99" customFormat="1" ht="19.5" customHeight="1">
      <c r="A341" s="107" t="s">
        <v>313</v>
      </c>
      <c r="B341" s="108">
        <v>357</v>
      </c>
      <c r="C341" s="105">
        <v>345</v>
      </c>
      <c r="D341" s="106">
        <f>C341/B341</f>
        <v>0.9663865546218487</v>
      </c>
    </row>
    <row r="342" spans="1:4" s="99" customFormat="1" ht="19.5" customHeight="1">
      <c r="A342" s="107" t="s">
        <v>314</v>
      </c>
      <c r="B342" s="108">
        <v>0</v>
      </c>
      <c r="C342" s="105"/>
      <c r="D342" s="106"/>
    </row>
    <row r="343" spans="1:4" s="99" customFormat="1" ht="19.5" customHeight="1">
      <c r="A343" s="107" t="s">
        <v>315</v>
      </c>
      <c r="B343" s="108">
        <v>0</v>
      </c>
      <c r="C343" s="105"/>
      <c r="D343" s="106"/>
    </row>
    <row r="344" spans="1:4" s="99" customFormat="1" ht="19.5" customHeight="1">
      <c r="A344" s="111" t="s">
        <v>511</v>
      </c>
      <c r="B344" s="108">
        <v>1571</v>
      </c>
      <c r="C344" s="105">
        <v>1983</v>
      </c>
      <c r="D344" s="106">
        <f aca="true" t="shared" si="4" ref="D344:D349">C344/B344</f>
        <v>1.2622533418204964</v>
      </c>
    </row>
    <row r="345" spans="1:4" s="99" customFormat="1" ht="19.5" customHeight="1">
      <c r="A345" s="107" t="s">
        <v>512</v>
      </c>
      <c r="B345" s="105">
        <f>SUM(B346:B351)</f>
        <v>36225</v>
      </c>
      <c r="C345" s="105">
        <f>SUM(C346:C351)</f>
        <v>37952</v>
      </c>
      <c r="D345" s="106">
        <f t="shared" si="4"/>
        <v>1.0476742581090408</v>
      </c>
    </row>
    <row r="346" spans="1:4" s="99" customFormat="1" ht="19.5" customHeight="1">
      <c r="A346" s="107" t="s">
        <v>513</v>
      </c>
      <c r="B346" s="108">
        <v>2862</v>
      </c>
      <c r="C346" s="105">
        <v>2785</v>
      </c>
      <c r="D346" s="106">
        <f t="shared" si="4"/>
        <v>0.9730957372466806</v>
      </c>
    </row>
    <row r="347" spans="1:4" s="99" customFormat="1" ht="19.5" customHeight="1">
      <c r="A347" s="107" t="s">
        <v>514</v>
      </c>
      <c r="B347" s="108">
        <v>16037</v>
      </c>
      <c r="C347" s="105">
        <v>17130</v>
      </c>
      <c r="D347" s="106">
        <f t="shared" si="4"/>
        <v>1.068154891812683</v>
      </c>
    </row>
    <row r="348" spans="1:4" s="99" customFormat="1" ht="19.5" customHeight="1">
      <c r="A348" s="109" t="s">
        <v>515</v>
      </c>
      <c r="B348" s="108">
        <v>11636</v>
      </c>
      <c r="C348" s="105">
        <v>11026</v>
      </c>
      <c r="D348" s="106">
        <f t="shared" si="4"/>
        <v>0.9475764867652114</v>
      </c>
    </row>
    <row r="349" spans="1:4" s="99" customFormat="1" ht="19.5" customHeight="1">
      <c r="A349" s="109" t="s">
        <v>516</v>
      </c>
      <c r="B349" s="108">
        <v>3149</v>
      </c>
      <c r="C349" s="105">
        <v>5331</v>
      </c>
      <c r="D349" s="106">
        <f t="shared" si="4"/>
        <v>1.692918386789457</v>
      </c>
    </row>
    <row r="350" spans="1:4" s="99" customFormat="1" ht="19.5" customHeight="1">
      <c r="A350" s="109" t="s">
        <v>517</v>
      </c>
      <c r="B350" s="108">
        <v>0</v>
      </c>
      <c r="C350" s="105"/>
      <c r="D350" s="106"/>
    </row>
    <row r="351" spans="1:4" s="99" customFormat="1" ht="19.5" customHeight="1">
      <c r="A351" s="107" t="s">
        <v>518</v>
      </c>
      <c r="B351" s="108">
        <v>2541</v>
      </c>
      <c r="C351" s="105">
        <v>1680</v>
      </c>
      <c r="D351" s="106">
        <f>C351/B351</f>
        <v>0.6611570247933884</v>
      </c>
    </row>
    <row r="352" spans="1:4" s="99" customFormat="1" ht="19.5" customHeight="1">
      <c r="A352" s="107" t="s">
        <v>519</v>
      </c>
      <c r="B352" s="105">
        <f>SUM(B353:B357)</f>
        <v>1785</v>
      </c>
      <c r="C352" s="105">
        <f>SUM(C353:C357)</f>
        <v>1883</v>
      </c>
      <c r="D352" s="106">
        <f>C352/B352</f>
        <v>1.0549019607843138</v>
      </c>
    </row>
    <row r="353" spans="1:4" s="99" customFormat="1" ht="19.5" customHeight="1">
      <c r="A353" s="107" t="s">
        <v>520</v>
      </c>
      <c r="B353" s="108">
        <v>624</v>
      </c>
      <c r="C353" s="105">
        <v>640</v>
      </c>
      <c r="D353" s="106">
        <f>C353/B353</f>
        <v>1.0256410256410255</v>
      </c>
    </row>
    <row r="354" spans="1:4" s="99" customFormat="1" ht="19.5" customHeight="1">
      <c r="A354" s="107" t="s">
        <v>521</v>
      </c>
      <c r="B354" s="108">
        <v>1161</v>
      </c>
      <c r="C354" s="105">
        <v>1243</v>
      </c>
      <c r="D354" s="106">
        <f>C354/B354</f>
        <v>1.070628768303187</v>
      </c>
    </row>
    <row r="355" spans="1:4" s="99" customFormat="1" ht="19.5" customHeight="1">
      <c r="A355" s="107" t="s">
        <v>522</v>
      </c>
      <c r="B355" s="108">
        <v>0</v>
      </c>
      <c r="C355" s="105"/>
      <c r="D355" s="106"/>
    </row>
    <row r="356" spans="1:4" s="99" customFormat="1" ht="19.5" customHeight="1">
      <c r="A356" s="109" t="s">
        <v>523</v>
      </c>
      <c r="B356" s="108">
        <v>0</v>
      </c>
      <c r="C356" s="105"/>
      <c r="D356" s="106"/>
    </row>
    <row r="357" spans="1:4" s="99" customFormat="1" ht="19.5" customHeight="1">
      <c r="A357" s="109" t="s">
        <v>524</v>
      </c>
      <c r="B357" s="108">
        <v>0</v>
      </c>
      <c r="C357" s="105"/>
      <c r="D357" s="106" t="e">
        <f>C357/B357</f>
        <v>#DIV/0!</v>
      </c>
    </row>
    <row r="358" spans="1:4" s="99" customFormat="1" ht="19.5" customHeight="1">
      <c r="A358" s="105" t="s">
        <v>525</v>
      </c>
      <c r="B358" s="105">
        <f>SUM(B359:B363)</f>
        <v>0</v>
      </c>
      <c r="C358" s="105">
        <f>SUM(C359:C363)</f>
        <v>0</v>
      </c>
      <c r="D358" s="106" t="e">
        <f>C358/B358</f>
        <v>#DIV/0!</v>
      </c>
    </row>
    <row r="359" spans="1:4" s="99" customFormat="1" ht="19.5" customHeight="1">
      <c r="A359" s="107" t="s">
        <v>526</v>
      </c>
      <c r="B359" s="108">
        <v>0</v>
      </c>
      <c r="C359" s="105">
        <v>0</v>
      </c>
      <c r="D359" s="106" t="e">
        <f>C359/B359</f>
        <v>#DIV/0!</v>
      </c>
    </row>
    <row r="360" spans="1:4" s="99" customFormat="1" ht="19.5" customHeight="1">
      <c r="A360" s="107" t="s">
        <v>527</v>
      </c>
      <c r="B360" s="108">
        <v>0</v>
      </c>
      <c r="C360" s="105"/>
      <c r="D360" s="106"/>
    </row>
    <row r="361" spans="1:4" s="99" customFormat="1" ht="19.5" customHeight="1">
      <c r="A361" s="107" t="s">
        <v>528</v>
      </c>
      <c r="B361" s="108">
        <v>0</v>
      </c>
      <c r="C361" s="105">
        <v>0</v>
      </c>
      <c r="D361" s="106" t="e">
        <f>C361/B361</f>
        <v>#DIV/0!</v>
      </c>
    </row>
    <row r="362" spans="1:4" s="99" customFormat="1" ht="19.5" customHeight="1">
      <c r="A362" s="109" t="s">
        <v>529</v>
      </c>
      <c r="B362" s="108">
        <v>0</v>
      </c>
      <c r="C362" s="105"/>
      <c r="D362" s="106"/>
    </row>
    <row r="363" spans="1:4" s="99" customFormat="1" ht="19.5" customHeight="1">
      <c r="A363" s="109" t="s">
        <v>530</v>
      </c>
      <c r="B363" s="108">
        <v>0</v>
      </c>
      <c r="C363" s="105"/>
      <c r="D363" s="106"/>
    </row>
    <row r="364" spans="1:4" s="99" customFormat="1" ht="19.5" customHeight="1">
      <c r="A364" s="109" t="s">
        <v>531</v>
      </c>
      <c r="B364" s="105">
        <f>SUM(B365:B367)</f>
        <v>207</v>
      </c>
      <c r="C364" s="105">
        <f>SUM(C365:C367)</f>
        <v>230</v>
      </c>
      <c r="D364" s="106">
        <f>C364/B364</f>
        <v>1.1111111111111112</v>
      </c>
    </row>
    <row r="365" spans="1:4" s="99" customFormat="1" ht="19.5" customHeight="1">
      <c r="A365" s="107" t="s">
        <v>532</v>
      </c>
      <c r="B365" s="108">
        <v>207</v>
      </c>
      <c r="C365" s="105">
        <v>230</v>
      </c>
      <c r="D365" s="106">
        <f>C365/B365</f>
        <v>1.1111111111111112</v>
      </c>
    </row>
    <row r="366" spans="1:4" s="99" customFormat="1" ht="19.5" customHeight="1">
      <c r="A366" s="107" t="s">
        <v>533</v>
      </c>
      <c r="B366" s="108">
        <v>0</v>
      </c>
      <c r="C366" s="105"/>
      <c r="D366" s="106"/>
    </row>
    <row r="367" spans="1:4" s="99" customFormat="1" ht="19.5" customHeight="1">
      <c r="A367" s="107" t="s">
        <v>534</v>
      </c>
      <c r="B367" s="108">
        <v>0</v>
      </c>
      <c r="C367" s="105"/>
      <c r="D367" s="106"/>
    </row>
    <row r="368" spans="1:4" s="99" customFormat="1" ht="19.5" customHeight="1">
      <c r="A368" s="109" t="s">
        <v>535</v>
      </c>
      <c r="B368" s="105">
        <f>SUM(B369:B371)</f>
        <v>0</v>
      </c>
      <c r="C368" s="105">
        <f>SUM(C369:C371)</f>
        <v>0</v>
      </c>
      <c r="D368" s="106"/>
    </row>
    <row r="369" spans="1:4" s="99" customFormat="1" ht="19.5" customHeight="1">
      <c r="A369" s="109" t="s">
        <v>536</v>
      </c>
      <c r="B369" s="105"/>
      <c r="C369" s="105"/>
      <c r="D369" s="106"/>
    </row>
    <row r="370" spans="1:4" s="99" customFormat="1" ht="19.5" customHeight="1">
      <c r="A370" s="109" t="s">
        <v>537</v>
      </c>
      <c r="B370" s="105"/>
      <c r="C370" s="105"/>
      <c r="D370" s="106"/>
    </row>
    <row r="371" spans="1:4" s="99" customFormat="1" ht="19.5" customHeight="1">
      <c r="A371" s="105" t="s">
        <v>538</v>
      </c>
      <c r="B371" s="105"/>
      <c r="C371" s="105"/>
      <c r="D371" s="106"/>
    </row>
    <row r="372" spans="1:4" s="99" customFormat="1" ht="19.5" customHeight="1">
      <c r="A372" s="107" t="s">
        <v>539</v>
      </c>
      <c r="B372" s="105">
        <f>SUM(B373:B375)</f>
        <v>33</v>
      </c>
      <c r="C372" s="105">
        <f>SUM(C373:C375)</f>
        <v>0</v>
      </c>
      <c r="D372" s="106"/>
    </row>
    <row r="373" spans="1:4" s="99" customFormat="1" ht="19.5" customHeight="1">
      <c r="A373" s="107" t="s">
        <v>540</v>
      </c>
      <c r="B373" s="105">
        <v>33</v>
      </c>
      <c r="C373" s="105"/>
      <c r="D373" s="106"/>
    </row>
    <row r="374" spans="1:4" s="99" customFormat="1" ht="19.5" customHeight="1">
      <c r="A374" s="107" t="s">
        <v>541</v>
      </c>
      <c r="B374" s="105"/>
      <c r="C374" s="105"/>
      <c r="D374" s="106"/>
    </row>
    <row r="375" spans="1:4" s="99" customFormat="1" ht="19.5" customHeight="1">
      <c r="A375" s="109" t="s">
        <v>542</v>
      </c>
      <c r="B375" s="105"/>
      <c r="C375" s="105"/>
      <c r="D375" s="106"/>
    </row>
    <row r="376" spans="1:4" s="99" customFormat="1" ht="19.5" customHeight="1">
      <c r="A376" s="109" t="s">
        <v>543</v>
      </c>
      <c r="B376" s="105">
        <f>SUM(B377:B381)</f>
        <v>1394</v>
      </c>
      <c r="C376" s="105">
        <f>SUM(C377:C381)</f>
        <v>1578</v>
      </c>
      <c r="D376" s="106">
        <f>C376/B376</f>
        <v>1.1319942611190819</v>
      </c>
    </row>
    <row r="377" spans="1:4" s="99" customFormat="1" ht="19.5" customHeight="1">
      <c r="A377" s="109" t="s">
        <v>544</v>
      </c>
      <c r="B377" s="108">
        <v>1024</v>
      </c>
      <c r="C377" s="105">
        <v>1175</v>
      </c>
      <c r="D377" s="106">
        <f>C377/B377</f>
        <v>1.1474609375</v>
      </c>
    </row>
    <row r="378" spans="1:4" s="99" customFormat="1" ht="19.5" customHeight="1">
      <c r="A378" s="107" t="s">
        <v>545</v>
      </c>
      <c r="B378" s="108">
        <v>368</v>
      </c>
      <c r="C378" s="105">
        <v>403</v>
      </c>
      <c r="D378" s="106"/>
    </row>
    <row r="379" spans="1:4" s="99" customFormat="1" ht="19.5" customHeight="1">
      <c r="A379" s="107" t="s">
        <v>546</v>
      </c>
      <c r="B379" s="108">
        <v>0</v>
      </c>
      <c r="C379" s="105"/>
      <c r="D379" s="106"/>
    </row>
    <row r="380" spans="1:4" s="99" customFormat="1" ht="19.5" customHeight="1">
      <c r="A380" s="107" t="s">
        <v>547</v>
      </c>
      <c r="B380" s="108">
        <v>0</v>
      </c>
      <c r="C380" s="105"/>
      <c r="D380" s="106"/>
    </row>
    <row r="381" spans="1:4" s="99" customFormat="1" ht="19.5" customHeight="1">
      <c r="A381" s="107" t="s">
        <v>548</v>
      </c>
      <c r="B381" s="108">
        <v>2</v>
      </c>
      <c r="C381" s="105"/>
      <c r="D381" s="106"/>
    </row>
    <row r="382" spans="1:4" s="99" customFormat="1" ht="19.5" customHeight="1">
      <c r="A382" s="107" t="s">
        <v>549</v>
      </c>
      <c r="B382" s="105">
        <f>SUM(B383:B388)</f>
        <v>645</v>
      </c>
      <c r="C382" s="105">
        <f>SUM(C383:C388)</f>
        <v>175</v>
      </c>
      <c r="D382" s="106">
        <f>C382/B382</f>
        <v>0.2713178294573643</v>
      </c>
    </row>
    <row r="383" spans="1:4" s="99" customFormat="1" ht="19.5" customHeight="1">
      <c r="A383" s="109" t="s">
        <v>550</v>
      </c>
      <c r="B383" s="108">
        <v>600</v>
      </c>
      <c r="C383" s="105">
        <v>175</v>
      </c>
      <c r="D383" s="106"/>
    </row>
    <row r="384" spans="1:4" s="99" customFormat="1" ht="19.5" customHeight="1">
      <c r="A384" s="109" t="s">
        <v>551</v>
      </c>
      <c r="B384" s="108">
        <v>0</v>
      </c>
      <c r="C384" s="105"/>
      <c r="D384" s="106" t="e">
        <f>C384/B384</f>
        <v>#DIV/0!</v>
      </c>
    </row>
    <row r="385" spans="1:4" s="99" customFormat="1" ht="19.5" customHeight="1">
      <c r="A385" s="109" t="s">
        <v>552</v>
      </c>
      <c r="B385" s="108">
        <v>0</v>
      </c>
      <c r="C385" s="105"/>
      <c r="D385" s="106"/>
    </row>
    <row r="386" spans="1:4" s="99" customFormat="1" ht="19.5" customHeight="1">
      <c r="A386" s="105" t="s">
        <v>553</v>
      </c>
      <c r="B386" s="108">
        <v>0</v>
      </c>
      <c r="C386" s="105"/>
      <c r="D386" s="106" t="e">
        <f>C386/B386</f>
        <v>#DIV/0!</v>
      </c>
    </row>
    <row r="387" spans="1:4" s="99" customFormat="1" ht="19.5" customHeight="1">
      <c r="A387" s="107" t="s">
        <v>554</v>
      </c>
      <c r="B387" s="108">
        <v>0</v>
      </c>
      <c r="C387" s="105"/>
      <c r="D387" s="106"/>
    </row>
    <row r="388" spans="1:4" s="101" customFormat="1" ht="19.5" customHeight="1">
      <c r="A388" s="107" t="s">
        <v>555</v>
      </c>
      <c r="B388" s="105">
        <v>45</v>
      </c>
      <c r="C388" s="105">
        <v>0</v>
      </c>
      <c r="D388" s="106">
        <f>C388/B388</f>
        <v>0</v>
      </c>
    </row>
    <row r="389" spans="1:4" s="99" customFormat="1" ht="19.5" customHeight="1">
      <c r="A389" s="107" t="s">
        <v>556</v>
      </c>
      <c r="B389" s="105">
        <v>1499</v>
      </c>
      <c r="C389" s="105">
        <v>670</v>
      </c>
      <c r="D389" s="106"/>
    </row>
    <row r="390" spans="1:4" s="99" customFormat="1" ht="19.5" customHeight="1">
      <c r="A390" s="105" t="s">
        <v>557</v>
      </c>
      <c r="B390" s="105">
        <f>B391+B396+B405+B411+B416+B421+B426+B433+B437+B441</f>
        <v>399</v>
      </c>
      <c r="C390" s="105">
        <f>C391+C396+C405+C411+C416+C421+C426+C433+C437+C441</f>
        <v>479</v>
      </c>
      <c r="D390" s="106">
        <f>C390/B390</f>
        <v>1.200501253132832</v>
      </c>
    </row>
    <row r="391" spans="1:4" s="99" customFormat="1" ht="19.5" customHeight="1">
      <c r="A391" s="109" t="s">
        <v>558</v>
      </c>
      <c r="B391" s="105">
        <f>SUM(B392:B395)</f>
        <v>265</v>
      </c>
      <c r="C391" s="105">
        <f>SUM(C392:C395)</f>
        <v>268</v>
      </c>
      <c r="D391" s="106">
        <f>C391/B391</f>
        <v>1.0113207547169811</v>
      </c>
    </row>
    <row r="392" spans="1:4" s="99" customFormat="1" ht="19.5" customHeight="1">
      <c r="A392" s="107" t="s">
        <v>313</v>
      </c>
      <c r="B392" s="108">
        <v>58</v>
      </c>
      <c r="C392" s="105">
        <v>63</v>
      </c>
      <c r="D392" s="106">
        <f>C392/B392</f>
        <v>1.0862068965517242</v>
      </c>
    </row>
    <row r="393" spans="1:4" s="99" customFormat="1" ht="19.5" customHeight="1">
      <c r="A393" s="107" t="s">
        <v>314</v>
      </c>
      <c r="B393" s="108">
        <v>0</v>
      </c>
      <c r="C393" s="105"/>
      <c r="D393" s="106"/>
    </row>
    <row r="394" spans="1:4" s="99" customFormat="1" ht="19.5" customHeight="1">
      <c r="A394" s="107" t="s">
        <v>315</v>
      </c>
      <c r="B394" s="108">
        <v>0</v>
      </c>
      <c r="C394" s="105"/>
      <c r="D394" s="106"/>
    </row>
    <row r="395" spans="1:4" s="99" customFormat="1" ht="19.5" customHeight="1">
      <c r="A395" s="109" t="s">
        <v>559</v>
      </c>
      <c r="B395" s="108">
        <v>207</v>
      </c>
      <c r="C395" s="105">
        <v>205</v>
      </c>
      <c r="D395" s="106"/>
    </row>
    <row r="396" spans="1:4" s="99" customFormat="1" ht="19.5" customHeight="1">
      <c r="A396" s="107" t="s">
        <v>560</v>
      </c>
      <c r="B396" s="105">
        <f>SUM(B397:B404)</f>
        <v>0</v>
      </c>
      <c r="C396" s="105">
        <f>SUM(C397:C404)</f>
        <v>0</v>
      </c>
      <c r="D396" s="106"/>
    </row>
    <row r="397" spans="1:4" s="99" customFormat="1" ht="19.5" customHeight="1">
      <c r="A397" s="107" t="s">
        <v>561</v>
      </c>
      <c r="B397" s="105"/>
      <c r="C397" s="105"/>
      <c r="D397" s="106"/>
    </row>
    <row r="398" spans="1:4" s="99" customFormat="1" ht="19.5" customHeight="1">
      <c r="A398" s="105" t="s">
        <v>562</v>
      </c>
      <c r="B398" s="105"/>
      <c r="C398" s="105"/>
      <c r="D398" s="106"/>
    </row>
    <row r="399" spans="1:4" s="99" customFormat="1" ht="19.5" customHeight="1">
      <c r="A399" s="107" t="s">
        <v>563</v>
      </c>
      <c r="B399" s="105"/>
      <c r="C399" s="105"/>
      <c r="D399" s="106"/>
    </row>
    <row r="400" spans="1:4" s="99" customFormat="1" ht="19.5" customHeight="1">
      <c r="A400" s="107" t="s">
        <v>564</v>
      </c>
      <c r="B400" s="105"/>
      <c r="C400" s="105"/>
      <c r="D400" s="106"/>
    </row>
    <row r="401" spans="1:4" s="99" customFormat="1" ht="19.5" customHeight="1">
      <c r="A401" s="107" t="s">
        <v>565</v>
      </c>
      <c r="B401" s="105"/>
      <c r="C401" s="105"/>
      <c r="D401" s="106"/>
    </row>
    <row r="402" spans="1:4" s="99" customFormat="1" ht="19.5" customHeight="1">
      <c r="A402" s="109" t="s">
        <v>566</v>
      </c>
      <c r="B402" s="105"/>
      <c r="C402" s="105"/>
      <c r="D402" s="106"/>
    </row>
    <row r="403" spans="1:4" s="99" customFormat="1" ht="19.5" customHeight="1">
      <c r="A403" s="109" t="s">
        <v>567</v>
      </c>
      <c r="B403" s="105"/>
      <c r="C403" s="105"/>
      <c r="D403" s="106"/>
    </row>
    <row r="404" spans="1:4" s="99" customFormat="1" ht="19.5" customHeight="1">
      <c r="A404" s="109" t="s">
        <v>568</v>
      </c>
      <c r="B404" s="105"/>
      <c r="C404" s="105"/>
      <c r="D404" s="106"/>
    </row>
    <row r="405" spans="1:4" s="99" customFormat="1" ht="19.5" customHeight="1">
      <c r="A405" s="109" t="s">
        <v>569</v>
      </c>
      <c r="B405" s="105">
        <f>SUM(B406:B410)</f>
        <v>0</v>
      </c>
      <c r="C405" s="105">
        <f>SUM(C406:C410)</f>
        <v>0</v>
      </c>
      <c r="D405" s="106"/>
    </row>
    <row r="406" spans="1:4" s="99" customFormat="1" ht="19.5" customHeight="1">
      <c r="A406" s="107" t="s">
        <v>561</v>
      </c>
      <c r="B406" s="105"/>
      <c r="C406" s="105"/>
      <c r="D406" s="106"/>
    </row>
    <row r="407" spans="1:4" s="99" customFormat="1" ht="19.5" customHeight="1">
      <c r="A407" s="107" t="s">
        <v>570</v>
      </c>
      <c r="B407" s="105"/>
      <c r="C407" s="105"/>
      <c r="D407" s="106"/>
    </row>
    <row r="408" spans="1:4" s="99" customFormat="1" ht="19.5" customHeight="1">
      <c r="A408" s="107" t="s">
        <v>571</v>
      </c>
      <c r="B408" s="105"/>
      <c r="C408" s="105"/>
      <c r="D408" s="106"/>
    </row>
    <row r="409" spans="1:4" s="99" customFormat="1" ht="19.5" customHeight="1">
      <c r="A409" s="109" t="s">
        <v>572</v>
      </c>
      <c r="B409" s="105"/>
      <c r="C409" s="105"/>
      <c r="D409" s="106"/>
    </row>
    <row r="410" spans="1:4" s="99" customFormat="1" ht="19.5" customHeight="1">
      <c r="A410" s="109" t="s">
        <v>573</v>
      </c>
      <c r="B410" s="105"/>
      <c r="C410" s="105"/>
      <c r="D410" s="106"/>
    </row>
    <row r="411" spans="1:4" s="99" customFormat="1" ht="19.5" customHeight="1">
      <c r="A411" s="109" t="s">
        <v>574</v>
      </c>
      <c r="B411" s="105">
        <f>SUM(B412:B415)</f>
        <v>0</v>
      </c>
      <c r="C411" s="105">
        <f>SUM(C412:C415)</f>
        <v>65</v>
      </c>
      <c r="D411" s="106" t="e">
        <f>C411/B411</f>
        <v>#DIV/0!</v>
      </c>
    </row>
    <row r="412" spans="1:4" s="99" customFormat="1" ht="19.5" customHeight="1">
      <c r="A412" s="105" t="s">
        <v>561</v>
      </c>
      <c r="B412" s="105">
        <v>0</v>
      </c>
      <c r="C412" s="105">
        <v>20</v>
      </c>
      <c r="D412" s="106" t="e">
        <f>C412/B412</f>
        <v>#DIV/0!</v>
      </c>
    </row>
    <row r="413" spans="1:4" s="99" customFormat="1" ht="19.5" customHeight="1">
      <c r="A413" s="107" t="s">
        <v>575</v>
      </c>
      <c r="B413" s="105"/>
      <c r="C413" s="105"/>
      <c r="D413" s="106"/>
    </row>
    <row r="414" spans="1:4" s="99" customFormat="1" ht="19.5" customHeight="1">
      <c r="A414" s="107" t="s">
        <v>576</v>
      </c>
      <c r="B414" s="105"/>
      <c r="C414" s="105"/>
      <c r="D414" s="106"/>
    </row>
    <row r="415" spans="1:4" s="99" customFormat="1" ht="19.5" customHeight="1">
      <c r="A415" s="109" t="s">
        <v>577</v>
      </c>
      <c r="B415" s="105"/>
      <c r="C415" s="105">
        <v>45</v>
      </c>
      <c r="D415" s="106" t="e">
        <f>C415/B415</f>
        <v>#DIV/0!</v>
      </c>
    </row>
    <row r="416" spans="1:4" s="99" customFormat="1" ht="19.5" customHeight="1">
      <c r="A416" s="109" t="s">
        <v>578</v>
      </c>
      <c r="B416" s="105">
        <f>SUM(B417:B420)</f>
        <v>72</v>
      </c>
      <c r="C416" s="105">
        <f>SUM(C417:C420)</f>
        <v>63</v>
      </c>
      <c r="D416" s="106"/>
    </row>
    <row r="417" spans="1:4" s="99" customFormat="1" ht="19.5" customHeight="1">
      <c r="A417" s="109" t="s">
        <v>561</v>
      </c>
      <c r="B417" s="105"/>
      <c r="C417" s="105"/>
      <c r="D417" s="106"/>
    </row>
    <row r="418" spans="1:4" s="99" customFormat="1" ht="19.5" customHeight="1">
      <c r="A418" s="107" t="s">
        <v>579</v>
      </c>
      <c r="B418" s="105"/>
      <c r="C418" s="105"/>
      <c r="D418" s="106"/>
    </row>
    <row r="419" spans="1:4" s="99" customFormat="1" ht="19.5" customHeight="1">
      <c r="A419" s="107" t="s">
        <v>580</v>
      </c>
      <c r="B419" s="105"/>
      <c r="C419" s="105"/>
      <c r="D419" s="106"/>
    </row>
    <row r="420" spans="1:4" s="99" customFormat="1" ht="19.5" customHeight="1">
      <c r="A420" s="107" t="s">
        <v>581</v>
      </c>
      <c r="B420" s="105">
        <v>72</v>
      </c>
      <c r="C420" s="105">
        <v>63</v>
      </c>
      <c r="D420" s="106"/>
    </row>
    <row r="421" spans="1:4" s="99" customFormat="1" ht="19.5" customHeight="1">
      <c r="A421" s="109" t="s">
        <v>582</v>
      </c>
      <c r="B421" s="105">
        <f>SUM(B422:B425)</f>
        <v>0</v>
      </c>
      <c r="C421" s="105">
        <f>SUM(C422:C425)</f>
        <v>0</v>
      </c>
      <c r="D421" s="106"/>
    </row>
    <row r="422" spans="1:4" s="99" customFormat="1" ht="19.5" customHeight="1">
      <c r="A422" s="109" t="s">
        <v>583</v>
      </c>
      <c r="B422" s="105"/>
      <c r="C422" s="105"/>
      <c r="D422" s="106"/>
    </row>
    <row r="423" spans="1:4" s="99" customFormat="1" ht="19.5" customHeight="1">
      <c r="A423" s="109" t="s">
        <v>584</v>
      </c>
      <c r="B423" s="105"/>
      <c r="C423" s="105"/>
      <c r="D423" s="106"/>
    </row>
    <row r="424" spans="1:4" s="99" customFormat="1" ht="19.5" customHeight="1">
      <c r="A424" s="109" t="s">
        <v>585</v>
      </c>
      <c r="B424" s="105"/>
      <c r="C424" s="105"/>
      <c r="D424" s="106"/>
    </row>
    <row r="425" spans="1:4" s="99" customFormat="1" ht="19.5" customHeight="1">
      <c r="A425" s="109" t="s">
        <v>586</v>
      </c>
      <c r="B425" s="105"/>
      <c r="C425" s="105"/>
      <c r="D425" s="106"/>
    </row>
    <row r="426" spans="1:4" s="99" customFormat="1" ht="19.5" customHeight="1">
      <c r="A426" s="107" t="s">
        <v>587</v>
      </c>
      <c r="B426" s="105">
        <f>SUM(B427:B432)</f>
        <v>62</v>
      </c>
      <c r="C426" s="105">
        <f>SUM(C427:C432)</f>
        <v>83</v>
      </c>
      <c r="D426" s="106">
        <f>C426/B426</f>
        <v>1.3387096774193548</v>
      </c>
    </row>
    <row r="427" spans="1:4" s="99" customFormat="1" ht="19.5" customHeight="1">
      <c r="A427" s="107" t="s">
        <v>561</v>
      </c>
      <c r="B427" s="105">
        <v>0</v>
      </c>
      <c r="C427" s="105">
        <v>0</v>
      </c>
      <c r="D427" s="106" t="e">
        <f>C427/B427</f>
        <v>#DIV/0!</v>
      </c>
    </row>
    <row r="428" spans="1:4" s="99" customFormat="1" ht="19.5" customHeight="1">
      <c r="A428" s="109" t="s">
        <v>588</v>
      </c>
      <c r="B428" s="105">
        <v>62</v>
      </c>
      <c r="C428" s="105">
        <v>56</v>
      </c>
      <c r="D428" s="106">
        <f>C428/B428</f>
        <v>0.9032258064516129</v>
      </c>
    </row>
    <row r="429" spans="1:4" s="99" customFormat="1" ht="19.5" customHeight="1">
      <c r="A429" s="109" t="s">
        <v>589</v>
      </c>
      <c r="B429" s="105"/>
      <c r="C429" s="105"/>
      <c r="D429" s="106"/>
    </row>
    <row r="430" spans="1:4" s="99" customFormat="1" ht="19.5" customHeight="1">
      <c r="A430" s="109" t="s">
        <v>590</v>
      </c>
      <c r="B430" s="105"/>
      <c r="C430" s="105"/>
      <c r="D430" s="106"/>
    </row>
    <row r="431" spans="1:4" s="99" customFormat="1" ht="19.5" customHeight="1">
      <c r="A431" s="107" t="s">
        <v>591</v>
      </c>
      <c r="B431" s="105"/>
      <c r="C431" s="105"/>
      <c r="D431" s="106"/>
    </row>
    <row r="432" spans="1:4" s="99" customFormat="1" ht="19.5" customHeight="1">
      <c r="A432" s="107" t="s">
        <v>592</v>
      </c>
      <c r="B432" s="105"/>
      <c r="C432" s="105">
        <v>27</v>
      </c>
      <c r="D432" s="106"/>
    </row>
    <row r="433" spans="1:4" s="99" customFormat="1" ht="19.5" customHeight="1">
      <c r="A433" s="107" t="s">
        <v>593</v>
      </c>
      <c r="B433" s="105">
        <f>SUM(B434:B436)</f>
        <v>0</v>
      </c>
      <c r="C433" s="105">
        <f>SUM(C434:C436)</f>
        <v>0</v>
      </c>
      <c r="D433" s="106"/>
    </row>
    <row r="434" spans="1:4" s="99" customFormat="1" ht="19.5" customHeight="1">
      <c r="A434" s="109" t="s">
        <v>594</v>
      </c>
      <c r="B434" s="105"/>
      <c r="C434" s="105"/>
      <c r="D434" s="106"/>
    </row>
    <row r="435" spans="1:4" s="99" customFormat="1" ht="19.5" customHeight="1">
      <c r="A435" s="109" t="s">
        <v>595</v>
      </c>
      <c r="B435" s="105"/>
      <c r="C435" s="105"/>
      <c r="D435" s="106"/>
    </row>
    <row r="436" spans="1:4" s="99" customFormat="1" ht="19.5" customHeight="1">
      <c r="A436" s="109" t="s">
        <v>596</v>
      </c>
      <c r="B436" s="105"/>
      <c r="C436" s="105"/>
      <c r="D436" s="106"/>
    </row>
    <row r="437" spans="1:4" s="99" customFormat="1" ht="19.5" customHeight="1">
      <c r="A437" s="105" t="s">
        <v>597</v>
      </c>
      <c r="B437" s="105">
        <f>SUM(B438:B440)</f>
        <v>0</v>
      </c>
      <c r="C437" s="105">
        <f>SUM(C438:C440)</f>
        <v>0</v>
      </c>
      <c r="D437" s="106"/>
    </row>
    <row r="438" spans="1:4" s="99" customFormat="1" ht="19.5" customHeight="1">
      <c r="A438" s="109" t="s">
        <v>598</v>
      </c>
      <c r="B438" s="105"/>
      <c r="C438" s="105"/>
      <c r="D438" s="106"/>
    </row>
    <row r="439" spans="1:4" s="99" customFormat="1" ht="19.5" customHeight="1">
      <c r="A439" s="109" t="s">
        <v>599</v>
      </c>
      <c r="B439" s="105"/>
      <c r="C439" s="105"/>
      <c r="D439" s="106"/>
    </row>
    <row r="440" spans="1:4" s="99" customFormat="1" ht="19.5" customHeight="1">
      <c r="A440" s="109" t="s">
        <v>600</v>
      </c>
      <c r="B440" s="105"/>
      <c r="C440" s="105"/>
      <c r="D440" s="106"/>
    </row>
    <row r="441" spans="1:4" s="99" customFormat="1" ht="19.5" customHeight="1">
      <c r="A441" s="107" t="s">
        <v>601</v>
      </c>
      <c r="B441" s="105">
        <f>SUM(B442:B445)</f>
        <v>0</v>
      </c>
      <c r="C441" s="105">
        <f>SUM(C442:C445)</f>
        <v>0</v>
      </c>
      <c r="D441" s="106"/>
    </row>
    <row r="442" spans="1:4" s="99" customFormat="1" ht="19.5" customHeight="1">
      <c r="A442" s="107" t="s">
        <v>602</v>
      </c>
      <c r="B442" s="105"/>
      <c r="C442" s="105"/>
      <c r="D442" s="106"/>
    </row>
    <row r="443" spans="1:4" s="99" customFormat="1" ht="19.5" customHeight="1">
      <c r="A443" s="109" t="s">
        <v>603</v>
      </c>
      <c r="B443" s="105"/>
      <c r="C443" s="105"/>
      <c r="D443" s="106"/>
    </row>
    <row r="444" spans="1:4" s="99" customFormat="1" ht="19.5" customHeight="1">
      <c r="A444" s="109" t="s">
        <v>604</v>
      </c>
      <c r="B444" s="105"/>
      <c r="C444" s="105"/>
      <c r="D444" s="106"/>
    </row>
    <row r="445" spans="1:4" s="99" customFormat="1" ht="19.5" customHeight="1">
      <c r="A445" s="109" t="s">
        <v>605</v>
      </c>
      <c r="B445" s="105"/>
      <c r="C445" s="105"/>
      <c r="D445" s="106"/>
    </row>
    <row r="446" spans="1:4" s="99" customFormat="1" ht="19.5" customHeight="1">
      <c r="A446" s="105" t="s">
        <v>606</v>
      </c>
      <c r="B446" s="105">
        <f>B447+B463+B471+B482+B491+B499</f>
        <v>19317</v>
      </c>
      <c r="C446" s="105">
        <f>C447+C463+C471+C482+C491+C499</f>
        <v>19317</v>
      </c>
      <c r="D446" s="106">
        <f>C446/B446</f>
        <v>1</v>
      </c>
    </row>
    <row r="447" spans="1:4" s="99" customFormat="1" ht="19.5" customHeight="1">
      <c r="A447" s="105" t="s">
        <v>607</v>
      </c>
      <c r="B447" s="105">
        <f>SUM(B448:B462)</f>
        <v>9027</v>
      </c>
      <c r="C447" s="105">
        <f>SUM(C448:C462)</f>
        <v>7760</v>
      </c>
      <c r="D447" s="106">
        <f>C447/B447</f>
        <v>0.8596432923451867</v>
      </c>
    </row>
    <row r="448" spans="1:4" s="99" customFormat="1" ht="19.5" customHeight="1">
      <c r="A448" s="105" t="s">
        <v>313</v>
      </c>
      <c r="B448" s="108">
        <v>335</v>
      </c>
      <c r="C448" s="105">
        <v>371</v>
      </c>
      <c r="D448" s="106">
        <f>C448/B448</f>
        <v>1.1074626865671642</v>
      </c>
    </row>
    <row r="449" spans="1:4" s="99" customFormat="1" ht="19.5" customHeight="1">
      <c r="A449" s="105" t="s">
        <v>314</v>
      </c>
      <c r="B449" s="108">
        <v>0</v>
      </c>
      <c r="C449" s="105"/>
      <c r="D449" s="106"/>
    </row>
    <row r="450" spans="1:4" s="99" customFormat="1" ht="19.5" customHeight="1">
      <c r="A450" s="105" t="s">
        <v>315</v>
      </c>
      <c r="B450" s="108">
        <v>0</v>
      </c>
      <c r="C450" s="105"/>
      <c r="D450" s="106"/>
    </row>
    <row r="451" spans="1:4" s="99" customFormat="1" ht="19.5" customHeight="1">
      <c r="A451" s="105" t="s">
        <v>608</v>
      </c>
      <c r="B451" s="108">
        <v>361</v>
      </c>
      <c r="C451" s="105">
        <v>375</v>
      </c>
      <c r="D451" s="106">
        <f>C451/B451</f>
        <v>1.0387811634349031</v>
      </c>
    </row>
    <row r="452" spans="1:4" s="99" customFormat="1" ht="19.5" customHeight="1">
      <c r="A452" s="105" t="s">
        <v>609</v>
      </c>
      <c r="B452" s="108">
        <v>395</v>
      </c>
      <c r="C452" s="105">
        <v>368</v>
      </c>
      <c r="D452" s="106"/>
    </row>
    <row r="453" spans="1:4" s="99" customFormat="1" ht="19.5" customHeight="1">
      <c r="A453" s="105" t="s">
        <v>610</v>
      </c>
      <c r="B453" s="108">
        <v>0</v>
      </c>
      <c r="C453" s="105"/>
      <c r="D453" s="106" t="e">
        <f>C453/B453</f>
        <v>#DIV/0!</v>
      </c>
    </row>
    <row r="454" spans="1:4" s="99" customFormat="1" ht="19.5" customHeight="1">
      <c r="A454" s="105" t="s">
        <v>611</v>
      </c>
      <c r="B454" s="108">
        <v>756</v>
      </c>
      <c r="C454" s="105">
        <v>643</v>
      </c>
      <c r="D454" s="106">
        <f>C454/B454</f>
        <v>0.8505291005291006</v>
      </c>
    </row>
    <row r="455" spans="1:4" s="99" customFormat="1" ht="19.5" customHeight="1">
      <c r="A455" s="105" t="s">
        <v>612</v>
      </c>
      <c r="B455" s="108">
        <v>0</v>
      </c>
      <c r="C455" s="105"/>
      <c r="D455" s="106"/>
    </row>
    <row r="456" spans="1:4" s="99" customFormat="1" ht="19.5" customHeight="1">
      <c r="A456" s="105" t="s">
        <v>613</v>
      </c>
      <c r="B456" s="108">
        <v>745</v>
      </c>
      <c r="C456" s="105">
        <v>669</v>
      </c>
      <c r="D456" s="106">
        <f>C456/B456</f>
        <v>0.897986577181208</v>
      </c>
    </row>
    <row r="457" spans="1:4" s="99" customFormat="1" ht="19.5" customHeight="1">
      <c r="A457" s="105" t="s">
        <v>614</v>
      </c>
      <c r="B457" s="108">
        <v>150</v>
      </c>
      <c r="C457" s="105"/>
      <c r="D457" s="106"/>
    </row>
    <row r="458" spans="1:4" s="99" customFormat="1" ht="19.5" customHeight="1">
      <c r="A458" s="105" t="s">
        <v>615</v>
      </c>
      <c r="B458" s="108">
        <v>10</v>
      </c>
      <c r="C458" s="105">
        <v>20</v>
      </c>
      <c r="D458" s="106"/>
    </row>
    <row r="459" spans="1:4" s="99" customFormat="1" ht="19.5" customHeight="1">
      <c r="A459" s="105" t="s">
        <v>616</v>
      </c>
      <c r="B459" s="108">
        <v>0</v>
      </c>
      <c r="C459" s="105"/>
      <c r="D459" s="106" t="e">
        <f>C459/B459</f>
        <v>#DIV/0!</v>
      </c>
    </row>
    <row r="460" spans="1:4" s="99" customFormat="1" ht="19.5" customHeight="1">
      <c r="A460" s="105" t="s">
        <v>617</v>
      </c>
      <c r="B460" s="108">
        <v>0</v>
      </c>
      <c r="C460" s="105"/>
      <c r="D460" s="106"/>
    </row>
    <row r="461" spans="1:4" s="99" customFormat="1" ht="19.5" customHeight="1">
      <c r="A461" s="105" t="s">
        <v>618</v>
      </c>
      <c r="B461" s="108">
        <v>136</v>
      </c>
      <c r="C461" s="105">
        <v>125</v>
      </c>
      <c r="D461" s="106">
        <f>C461/B461</f>
        <v>0.9191176470588235</v>
      </c>
    </row>
    <row r="462" spans="1:4" s="99" customFormat="1" ht="19.5" customHeight="1">
      <c r="A462" s="105" t="s">
        <v>619</v>
      </c>
      <c r="B462" s="108">
        <v>6139</v>
      </c>
      <c r="C462" s="105">
        <v>5189</v>
      </c>
      <c r="D462" s="106">
        <f>C462/B462</f>
        <v>0.845251669653038</v>
      </c>
    </row>
    <row r="463" spans="1:4" s="99" customFormat="1" ht="19.5" customHeight="1">
      <c r="A463" s="105" t="s">
        <v>620</v>
      </c>
      <c r="B463" s="105">
        <f>SUM(B464:B470)</f>
        <v>8990</v>
      </c>
      <c r="C463" s="105">
        <f>SUM(C464:C470)</f>
        <v>10048</v>
      </c>
      <c r="D463" s="106">
        <f>C463/B463</f>
        <v>1.1176863181312569</v>
      </c>
    </row>
    <row r="464" spans="1:4" s="99" customFormat="1" ht="19.5" customHeight="1">
      <c r="A464" s="105" t="s">
        <v>313</v>
      </c>
      <c r="B464" s="108">
        <v>0</v>
      </c>
      <c r="C464" s="105"/>
      <c r="D464" s="106"/>
    </row>
    <row r="465" spans="1:4" s="99" customFormat="1" ht="19.5" customHeight="1">
      <c r="A465" s="105" t="s">
        <v>314</v>
      </c>
      <c r="B465" s="108">
        <v>0</v>
      </c>
      <c r="C465" s="105"/>
      <c r="D465" s="106"/>
    </row>
    <row r="466" spans="1:4" s="99" customFormat="1" ht="19.5" customHeight="1">
      <c r="A466" s="105" t="s">
        <v>315</v>
      </c>
      <c r="B466" s="108">
        <v>0</v>
      </c>
      <c r="C466" s="105"/>
      <c r="D466" s="106"/>
    </row>
    <row r="467" spans="1:4" s="99" customFormat="1" ht="19.5" customHeight="1">
      <c r="A467" s="105" t="s">
        <v>621</v>
      </c>
      <c r="B467" s="108">
        <v>266</v>
      </c>
      <c r="C467" s="105">
        <v>248</v>
      </c>
      <c r="D467" s="106">
        <f>C467/B467</f>
        <v>0.9323308270676691</v>
      </c>
    </row>
    <row r="468" spans="1:4" s="99" customFormat="1" ht="19.5" customHeight="1">
      <c r="A468" s="105" t="s">
        <v>622</v>
      </c>
      <c r="B468" s="108">
        <v>6413</v>
      </c>
      <c r="C468" s="105">
        <v>6095</v>
      </c>
      <c r="D468" s="106">
        <f>C468/B468</f>
        <v>0.9504132231404959</v>
      </c>
    </row>
    <row r="469" spans="1:4" s="99" customFormat="1" ht="19.5" customHeight="1">
      <c r="A469" s="105" t="s">
        <v>623</v>
      </c>
      <c r="B469" s="108">
        <v>2311</v>
      </c>
      <c r="C469" s="105">
        <v>3705</v>
      </c>
      <c r="D469" s="106">
        <f>C469/B469</f>
        <v>1.6032020770229338</v>
      </c>
    </row>
    <row r="470" spans="1:4" s="99" customFormat="1" ht="19.5" customHeight="1">
      <c r="A470" s="105" t="s">
        <v>624</v>
      </c>
      <c r="B470" s="108">
        <v>0</v>
      </c>
      <c r="C470" s="105"/>
      <c r="D470" s="106" t="e">
        <f>C470/B470</f>
        <v>#DIV/0!</v>
      </c>
    </row>
    <row r="471" spans="1:4" s="99" customFormat="1" ht="19.5" customHeight="1">
      <c r="A471" s="105" t="s">
        <v>625</v>
      </c>
      <c r="B471" s="105">
        <f>SUM(B472:B481)</f>
        <v>865</v>
      </c>
      <c r="C471" s="105">
        <f>SUM(C472:C481)</f>
        <v>732</v>
      </c>
      <c r="D471" s="106">
        <f>C471/B471</f>
        <v>0.846242774566474</v>
      </c>
    </row>
    <row r="472" spans="1:4" s="99" customFormat="1" ht="19.5" customHeight="1">
      <c r="A472" s="105" t="s">
        <v>313</v>
      </c>
      <c r="B472" s="108">
        <v>0</v>
      </c>
      <c r="C472" s="105"/>
      <c r="D472" s="106"/>
    </row>
    <row r="473" spans="1:4" s="99" customFormat="1" ht="19.5" customHeight="1">
      <c r="A473" s="105" t="s">
        <v>314</v>
      </c>
      <c r="B473" s="108">
        <v>0</v>
      </c>
      <c r="C473" s="105"/>
      <c r="D473" s="106"/>
    </row>
    <row r="474" spans="1:4" s="99" customFormat="1" ht="19.5" customHeight="1">
      <c r="A474" s="105" t="s">
        <v>315</v>
      </c>
      <c r="B474" s="108">
        <v>0</v>
      </c>
      <c r="C474" s="105"/>
      <c r="D474" s="106"/>
    </row>
    <row r="475" spans="1:4" s="99" customFormat="1" ht="19.5" customHeight="1">
      <c r="A475" s="105" t="s">
        <v>626</v>
      </c>
      <c r="B475" s="108">
        <v>447</v>
      </c>
      <c r="C475" s="105">
        <v>215</v>
      </c>
      <c r="D475" s="106">
        <f>C475/B475</f>
        <v>0.4809843400447427</v>
      </c>
    </row>
    <row r="476" spans="1:4" s="99" customFormat="1" ht="19.5" customHeight="1">
      <c r="A476" s="105" t="s">
        <v>627</v>
      </c>
      <c r="B476" s="108">
        <v>0</v>
      </c>
      <c r="C476" s="105"/>
      <c r="D476" s="106"/>
    </row>
    <row r="477" spans="1:4" s="99" customFormat="1" ht="19.5" customHeight="1">
      <c r="A477" s="105" t="s">
        <v>628</v>
      </c>
      <c r="B477" s="108">
        <v>0</v>
      </c>
      <c r="C477" s="105"/>
      <c r="D477" s="106"/>
    </row>
    <row r="478" spans="1:4" s="99" customFormat="1" ht="19.5" customHeight="1">
      <c r="A478" s="105" t="s">
        <v>629</v>
      </c>
      <c r="B478" s="108">
        <v>400</v>
      </c>
      <c r="C478" s="105">
        <v>517</v>
      </c>
      <c r="D478" s="106">
        <f>C478/B478</f>
        <v>1.2925</v>
      </c>
    </row>
    <row r="479" spans="1:4" s="99" customFormat="1" ht="19.5" customHeight="1">
      <c r="A479" s="105" t="s">
        <v>630</v>
      </c>
      <c r="B479" s="108">
        <v>0</v>
      </c>
      <c r="C479" s="105"/>
      <c r="D479" s="106"/>
    </row>
    <row r="480" spans="1:4" s="99" customFormat="1" ht="19.5" customHeight="1">
      <c r="A480" s="105" t="s">
        <v>631</v>
      </c>
      <c r="B480" s="108">
        <v>0</v>
      </c>
      <c r="C480" s="105"/>
      <c r="D480" s="106"/>
    </row>
    <row r="481" spans="1:4" s="99" customFormat="1" ht="19.5" customHeight="1">
      <c r="A481" s="105" t="s">
        <v>632</v>
      </c>
      <c r="B481" s="108">
        <v>18</v>
      </c>
      <c r="C481" s="105"/>
      <c r="D481" s="106">
        <f>C481/B481</f>
        <v>0</v>
      </c>
    </row>
    <row r="482" spans="1:4" s="99" customFormat="1" ht="19.5" customHeight="1">
      <c r="A482" s="105" t="s">
        <v>633</v>
      </c>
      <c r="B482" s="105">
        <f>SUM(B483:B490)</f>
        <v>90</v>
      </c>
      <c r="C482" s="105">
        <f>SUM(C483:C490)</f>
        <v>97</v>
      </c>
      <c r="D482" s="106">
        <f>C482/B482</f>
        <v>1.0777777777777777</v>
      </c>
    </row>
    <row r="483" spans="1:4" s="99" customFormat="1" ht="19.5" customHeight="1">
      <c r="A483" s="105" t="s">
        <v>313</v>
      </c>
      <c r="B483" s="105"/>
      <c r="C483" s="105"/>
      <c r="D483" s="106"/>
    </row>
    <row r="484" spans="1:4" s="99" customFormat="1" ht="19.5" customHeight="1">
      <c r="A484" s="105" t="s">
        <v>314</v>
      </c>
      <c r="B484" s="105"/>
      <c r="C484" s="105"/>
      <c r="D484" s="106"/>
    </row>
    <row r="485" spans="1:4" s="99" customFormat="1" ht="19.5" customHeight="1">
      <c r="A485" s="105" t="s">
        <v>315</v>
      </c>
      <c r="B485" s="105"/>
      <c r="C485" s="105"/>
      <c r="D485" s="106"/>
    </row>
    <row r="486" spans="1:4" s="99" customFormat="1" ht="19.5" customHeight="1">
      <c r="A486" s="105" t="s">
        <v>634</v>
      </c>
      <c r="B486" s="105"/>
      <c r="C486" s="105"/>
      <c r="D486" s="106"/>
    </row>
    <row r="487" spans="1:4" s="99" customFormat="1" ht="19.5" customHeight="1">
      <c r="A487" s="105" t="s">
        <v>635</v>
      </c>
      <c r="B487" s="105"/>
      <c r="C487" s="105"/>
      <c r="D487" s="106"/>
    </row>
    <row r="488" spans="1:4" s="99" customFormat="1" ht="19.5" customHeight="1">
      <c r="A488" s="105" t="s">
        <v>636</v>
      </c>
      <c r="B488" s="105"/>
      <c r="C488" s="105"/>
      <c r="D488" s="106"/>
    </row>
    <row r="489" spans="1:4" s="99" customFormat="1" ht="19.5" customHeight="1">
      <c r="A489" s="105" t="s">
        <v>637</v>
      </c>
      <c r="B489" s="105">
        <v>90</v>
      </c>
      <c r="C489" s="105">
        <v>97</v>
      </c>
      <c r="D489" s="106">
        <f>C489/B489</f>
        <v>1.0777777777777777</v>
      </c>
    </row>
    <row r="490" spans="1:4" s="99" customFormat="1" ht="19.5" customHeight="1">
      <c r="A490" s="105" t="s">
        <v>638</v>
      </c>
      <c r="B490" s="105"/>
      <c r="C490" s="105"/>
      <c r="D490" s="106"/>
    </row>
    <row r="491" spans="1:4" s="99" customFormat="1" ht="19.5" customHeight="1">
      <c r="A491" s="105" t="s">
        <v>639</v>
      </c>
      <c r="B491" s="105">
        <f>SUM(B492:B498)</f>
        <v>295</v>
      </c>
      <c r="C491" s="105">
        <f>SUM(C492:C498)</f>
        <v>0</v>
      </c>
      <c r="D491" s="106">
        <f>C491/B491</f>
        <v>0</v>
      </c>
    </row>
    <row r="492" spans="1:4" s="99" customFormat="1" ht="19.5" customHeight="1">
      <c r="A492" s="105" t="s">
        <v>313</v>
      </c>
      <c r="B492" s="105"/>
      <c r="C492" s="105"/>
      <c r="D492" s="106"/>
    </row>
    <row r="493" spans="1:4" s="99" customFormat="1" ht="19.5" customHeight="1">
      <c r="A493" s="105" t="s">
        <v>314</v>
      </c>
      <c r="B493" s="105"/>
      <c r="C493" s="105"/>
      <c r="D493" s="106"/>
    </row>
    <row r="494" spans="1:4" s="99" customFormat="1" ht="19.5" customHeight="1">
      <c r="A494" s="105" t="s">
        <v>315</v>
      </c>
      <c r="B494" s="105"/>
      <c r="C494" s="105"/>
      <c r="D494" s="106"/>
    </row>
    <row r="495" spans="1:4" s="99" customFormat="1" ht="19.5" customHeight="1">
      <c r="A495" s="105" t="s">
        <v>640</v>
      </c>
      <c r="B495" s="105"/>
      <c r="C495" s="105"/>
      <c r="D495" s="106"/>
    </row>
    <row r="496" spans="1:4" s="99" customFormat="1" ht="19.5" customHeight="1">
      <c r="A496" s="105" t="s">
        <v>641</v>
      </c>
      <c r="B496" s="105"/>
      <c r="C496" s="105"/>
      <c r="D496" s="106"/>
    </row>
    <row r="497" spans="1:4" s="99" customFormat="1" ht="19.5" customHeight="1">
      <c r="A497" s="105" t="s">
        <v>642</v>
      </c>
      <c r="B497" s="105">
        <v>295</v>
      </c>
      <c r="C497" s="105"/>
      <c r="D497" s="106">
        <f>C497/B497</f>
        <v>0</v>
      </c>
    </row>
    <row r="498" spans="1:4" s="99" customFormat="1" ht="19.5" customHeight="1">
      <c r="A498" s="105" t="s">
        <v>643</v>
      </c>
      <c r="B498" s="105"/>
      <c r="C498" s="105"/>
      <c r="D498" s="106"/>
    </row>
    <row r="499" spans="1:4" s="99" customFormat="1" ht="19.5" customHeight="1">
      <c r="A499" s="105" t="s">
        <v>644</v>
      </c>
      <c r="B499" s="105">
        <f>SUM(B500:B502)</f>
        <v>50</v>
      </c>
      <c r="C499" s="105">
        <f>SUM(C500:C502)</f>
        <v>680</v>
      </c>
      <c r="D499" s="106">
        <f>C499/B499</f>
        <v>13.6</v>
      </c>
    </row>
    <row r="500" spans="1:4" s="99" customFormat="1" ht="19.5" customHeight="1">
      <c r="A500" s="105" t="s">
        <v>645</v>
      </c>
      <c r="B500" s="105">
        <v>0</v>
      </c>
      <c r="C500" s="105">
        <v>0</v>
      </c>
      <c r="D500" s="106" t="e">
        <f>C500/B500</f>
        <v>#DIV/0!</v>
      </c>
    </row>
    <row r="501" spans="1:4" s="99" customFormat="1" ht="19.5" customHeight="1">
      <c r="A501" s="105" t="s">
        <v>646</v>
      </c>
      <c r="B501" s="105"/>
      <c r="C501" s="105"/>
      <c r="D501" s="106"/>
    </row>
    <row r="502" spans="1:4" s="99" customFormat="1" ht="19.5" customHeight="1">
      <c r="A502" s="105" t="s">
        <v>647</v>
      </c>
      <c r="B502" s="105">
        <v>50</v>
      </c>
      <c r="C502" s="105">
        <v>680</v>
      </c>
      <c r="D502" s="106">
        <f>C502/B502</f>
        <v>13.6</v>
      </c>
    </row>
    <row r="503" spans="1:4" s="99" customFormat="1" ht="19.5" customHeight="1">
      <c r="A503" s="105" t="s">
        <v>648</v>
      </c>
      <c r="B503" s="105">
        <f>B504+B523+B531+B533+B542+B546+B556+B565+B572+B580+B589+B594+B597+B600+B603+B606+B609+B613+B617+B625+B628</f>
        <v>73092</v>
      </c>
      <c r="C503" s="105">
        <f>C504+C523+C531+C533+C542+C546+C556+C565+C572+C580+C589+C594+C597+C600+C603+C606+C609+C613+C617+C625+C628</f>
        <v>79292</v>
      </c>
      <c r="D503" s="106">
        <f>C503/B503</f>
        <v>1.0848246046078913</v>
      </c>
    </row>
    <row r="504" spans="1:4" s="99" customFormat="1" ht="19.5" customHeight="1">
      <c r="A504" s="105" t="s">
        <v>649</v>
      </c>
      <c r="B504" s="105">
        <f>SUM(B505:B522)</f>
        <v>1748</v>
      </c>
      <c r="C504" s="105">
        <f>SUM(C505:C522)</f>
        <v>1672</v>
      </c>
      <c r="D504" s="106">
        <f>C504/B504</f>
        <v>0.9565217391304348</v>
      </c>
    </row>
    <row r="505" spans="1:4" s="99" customFormat="1" ht="19.5" customHeight="1">
      <c r="A505" s="105" t="s">
        <v>313</v>
      </c>
      <c r="B505" s="108">
        <v>330</v>
      </c>
      <c r="C505" s="105">
        <v>325</v>
      </c>
      <c r="D505" s="106">
        <f>C505/B505</f>
        <v>0.9848484848484849</v>
      </c>
    </row>
    <row r="506" spans="1:4" s="99" customFormat="1" ht="19.5" customHeight="1">
      <c r="A506" s="105" t="s">
        <v>314</v>
      </c>
      <c r="B506" s="108">
        <v>0</v>
      </c>
      <c r="C506" s="105"/>
      <c r="D506" s="106"/>
    </row>
    <row r="507" spans="1:4" s="99" customFormat="1" ht="19.5" customHeight="1">
      <c r="A507" s="105" t="s">
        <v>315</v>
      </c>
      <c r="B507" s="108">
        <v>0</v>
      </c>
      <c r="C507" s="105"/>
      <c r="D507" s="106"/>
    </row>
    <row r="508" spans="1:4" s="99" customFormat="1" ht="19.5" customHeight="1">
      <c r="A508" s="105" t="s">
        <v>650</v>
      </c>
      <c r="B508" s="108">
        <v>363</v>
      </c>
      <c r="C508" s="105">
        <v>356</v>
      </c>
      <c r="D508" s="106">
        <f>C508/B508</f>
        <v>0.9807162534435262</v>
      </c>
    </row>
    <row r="509" spans="1:4" s="99" customFormat="1" ht="19.5" customHeight="1">
      <c r="A509" s="105" t="s">
        <v>651</v>
      </c>
      <c r="B509" s="108">
        <v>86</v>
      </c>
      <c r="C509" s="105">
        <v>78</v>
      </c>
      <c r="D509" s="106">
        <f>C509/B509</f>
        <v>0.9069767441860465</v>
      </c>
    </row>
    <row r="510" spans="1:4" s="99" customFormat="1" ht="19.5" customHeight="1">
      <c r="A510" s="105" t="s">
        <v>652</v>
      </c>
      <c r="B510" s="108">
        <v>187</v>
      </c>
      <c r="C510" s="105">
        <v>168</v>
      </c>
      <c r="D510" s="106">
        <f>C510/B510</f>
        <v>0.8983957219251337</v>
      </c>
    </row>
    <row r="511" spans="1:4" s="99" customFormat="1" ht="19.5" customHeight="1">
      <c r="A511" s="105" t="s">
        <v>653</v>
      </c>
      <c r="B511" s="108">
        <v>0</v>
      </c>
      <c r="C511" s="105"/>
      <c r="D511" s="106"/>
    </row>
    <row r="512" spans="1:4" s="99" customFormat="1" ht="19.5" customHeight="1">
      <c r="A512" s="105" t="s">
        <v>353</v>
      </c>
      <c r="B512" s="108">
        <v>0</v>
      </c>
      <c r="C512" s="105"/>
      <c r="D512" s="106"/>
    </row>
    <row r="513" spans="1:4" s="99" customFormat="1" ht="19.5" customHeight="1">
      <c r="A513" s="105" t="s">
        <v>654</v>
      </c>
      <c r="B513" s="108">
        <v>315</v>
      </c>
      <c r="C513" s="105">
        <v>309</v>
      </c>
      <c r="D513" s="106">
        <f>C513/B513</f>
        <v>0.9809523809523809</v>
      </c>
    </row>
    <row r="514" spans="1:4" s="99" customFormat="1" ht="19.5" customHeight="1">
      <c r="A514" s="105" t="s">
        <v>655</v>
      </c>
      <c r="B514" s="108">
        <v>0</v>
      </c>
      <c r="C514" s="105"/>
      <c r="D514" s="106" t="e">
        <f>C514/B514</f>
        <v>#DIV/0!</v>
      </c>
    </row>
    <row r="515" spans="1:4" s="99" customFormat="1" ht="19.5" customHeight="1">
      <c r="A515" s="105" t="s">
        <v>656</v>
      </c>
      <c r="B515" s="108">
        <v>0</v>
      </c>
      <c r="C515" s="105"/>
      <c r="D515" s="106"/>
    </row>
    <row r="516" spans="1:4" s="99" customFormat="1" ht="19.5" customHeight="1">
      <c r="A516" s="105" t="s">
        <v>657</v>
      </c>
      <c r="B516" s="108">
        <v>78</v>
      </c>
      <c r="C516" s="105">
        <v>57</v>
      </c>
      <c r="D516" s="106">
        <f>C516/B516</f>
        <v>0.7307692307692307</v>
      </c>
    </row>
    <row r="517" spans="1:4" s="99" customFormat="1" ht="19.5" customHeight="1">
      <c r="A517" s="105" t="s">
        <v>658</v>
      </c>
      <c r="B517" s="108">
        <v>0</v>
      </c>
      <c r="C517" s="105"/>
      <c r="D517" s="106"/>
    </row>
    <row r="518" spans="1:4" s="99" customFormat="1" ht="19.5" customHeight="1">
      <c r="A518" s="105" t="s">
        <v>659</v>
      </c>
      <c r="B518" s="108">
        <v>0</v>
      </c>
      <c r="C518" s="105"/>
      <c r="D518" s="106"/>
    </row>
    <row r="519" spans="1:4" s="99" customFormat="1" ht="19.5" customHeight="1">
      <c r="A519" s="105" t="s">
        <v>660</v>
      </c>
      <c r="B519" s="108">
        <v>0</v>
      </c>
      <c r="C519" s="105"/>
      <c r="D519" s="106"/>
    </row>
    <row r="520" spans="1:4" s="99" customFormat="1" ht="19.5" customHeight="1">
      <c r="A520" s="105" t="s">
        <v>661</v>
      </c>
      <c r="B520" s="108">
        <v>0</v>
      </c>
      <c r="C520" s="105"/>
      <c r="D520" s="106"/>
    </row>
    <row r="521" spans="1:4" s="99" customFormat="1" ht="19.5" customHeight="1">
      <c r="A521" s="105" t="s">
        <v>322</v>
      </c>
      <c r="B521" s="108">
        <v>0</v>
      </c>
      <c r="C521" s="105"/>
      <c r="D521" s="106"/>
    </row>
    <row r="522" spans="1:4" s="99" customFormat="1" ht="19.5" customHeight="1">
      <c r="A522" s="105" t="s">
        <v>662</v>
      </c>
      <c r="B522" s="108">
        <v>389</v>
      </c>
      <c r="C522" s="105">
        <v>379</v>
      </c>
      <c r="D522" s="106">
        <f aca="true" t="shared" si="5" ref="D522:D580">C522/B522</f>
        <v>0.974293059125964</v>
      </c>
    </row>
    <row r="523" spans="1:4" s="99" customFormat="1" ht="19.5" customHeight="1">
      <c r="A523" s="105" t="s">
        <v>663</v>
      </c>
      <c r="B523" s="105">
        <f>SUM(B524:B530)</f>
        <v>2336</v>
      </c>
      <c r="C523" s="105">
        <f>SUM(C524:C530)</f>
        <v>2536</v>
      </c>
      <c r="D523" s="106">
        <f t="shared" si="5"/>
        <v>1.0856164383561644</v>
      </c>
    </row>
    <row r="524" spans="1:4" s="99" customFormat="1" ht="19.5" customHeight="1">
      <c r="A524" s="105" t="s">
        <v>313</v>
      </c>
      <c r="B524" s="108">
        <v>413</v>
      </c>
      <c r="C524" s="105">
        <v>440</v>
      </c>
      <c r="D524" s="106">
        <f t="shared" si="5"/>
        <v>1.0653753026634383</v>
      </c>
    </row>
    <row r="525" spans="1:4" s="99" customFormat="1" ht="19.5" customHeight="1">
      <c r="A525" s="105" t="s">
        <v>314</v>
      </c>
      <c r="B525" s="108">
        <v>0</v>
      </c>
      <c r="C525" s="105">
        <v>105</v>
      </c>
      <c r="D525" s="106"/>
    </row>
    <row r="526" spans="1:4" s="99" customFormat="1" ht="19.5" customHeight="1">
      <c r="A526" s="105" t="s">
        <v>315</v>
      </c>
      <c r="B526" s="108">
        <v>0</v>
      </c>
      <c r="C526" s="105"/>
      <c r="D526" s="106"/>
    </row>
    <row r="527" spans="1:4" s="99" customFormat="1" ht="19.5" customHeight="1">
      <c r="A527" s="105" t="s">
        <v>664</v>
      </c>
      <c r="B527" s="108">
        <v>50</v>
      </c>
      <c r="C527" s="105">
        <v>84</v>
      </c>
      <c r="D527" s="106"/>
    </row>
    <row r="528" spans="1:4" s="99" customFormat="1" ht="19.5" customHeight="1">
      <c r="A528" s="105" t="s">
        <v>665</v>
      </c>
      <c r="B528" s="108">
        <v>0</v>
      </c>
      <c r="C528" s="105"/>
      <c r="D528" s="106" t="e">
        <f t="shared" si="5"/>
        <v>#DIV/0!</v>
      </c>
    </row>
    <row r="529" spans="1:4" s="99" customFormat="1" ht="19.5" customHeight="1">
      <c r="A529" s="105" t="s">
        <v>666</v>
      </c>
      <c r="B529" s="108">
        <v>1530</v>
      </c>
      <c r="C529" s="105">
        <v>1617</v>
      </c>
      <c r="D529" s="106">
        <f t="shared" si="5"/>
        <v>1.0568627450980392</v>
      </c>
    </row>
    <row r="530" spans="1:4" s="99" customFormat="1" ht="19.5" customHeight="1">
      <c r="A530" s="105" t="s">
        <v>667</v>
      </c>
      <c r="B530" s="108">
        <v>343</v>
      </c>
      <c r="C530" s="105">
        <v>290</v>
      </c>
      <c r="D530" s="106">
        <f t="shared" si="5"/>
        <v>0.8454810495626822</v>
      </c>
    </row>
    <row r="531" spans="1:4" s="99" customFormat="1" ht="19.5" customHeight="1">
      <c r="A531" s="105" t="s">
        <v>668</v>
      </c>
      <c r="B531" s="105">
        <f>SUM(B532)</f>
        <v>0</v>
      </c>
      <c r="C531" s="105">
        <f>SUM(C532)</f>
        <v>0</v>
      </c>
      <c r="D531" s="106"/>
    </row>
    <row r="532" spans="1:4" s="99" customFormat="1" ht="19.5" customHeight="1">
      <c r="A532" s="105" t="s">
        <v>669</v>
      </c>
      <c r="B532" s="105"/>
      <c r="C532" s="105"/>
      <c r="D532" s="106"/>
    </row>
    <row r="533" spans="1:4" s="99" customFormat="1" ht="19.5" customHeight="1">
      <c r="A533" s="105" t="s">
        <v>670</v>
      </c>
      <c r="B533" s="105">
        <f>SUM(B534:B541)</f>
        <v>22674</v>
      </c>
      <c r="C533" s="105">
        <f>SUM(C534:C541)</f>
        <v>24711</v>
      </c>
      <c r="D533" s="106">
        <f t="shared" si="5"/>
        <v>1.0898385816353533</v>
      </c>
    </row>
    <row r="534" spans="1:4" s="99" customFormat="1" ht="19.5" customHeight="1">
      <c r="A534" s="105" t="s">
        <v>671</v>
      </c>
      <c r="B534" s="108">
        <v>0</v>
      </c>
      <c r="C534" s="105">
        <v>0</v>
      </c>
      <c r="D534" s="106" t="e">
        <f t="shared" si="5"/>
        <v>#DIV/0!</v>
      </c>
    </row>
    <row r="535" spans="1:4" s="99" customFormat="1" ht="19.5" customHeight="1">
      <c r="A535" s="105" t="s">
        <v>672</v>
      </c>
      <c r="B535" s="108">
        <v>0</v>
      </c>
      <c r="C535" s="105"/>
      <c r="D535" s="106"/>
    </row>
    <row r="536" spans="1:4" s="99" customFormat="1" ht="19.5" customHeight="1">
      <c r="A536" s="105" t="s">
        <v>673</v>
      </c>
      <c r="B536" s="108">
        <v>0</v>
      </c>
      <c r="C536" s="105">
        <v>0</v>
      </c>
      <c r="D536" s="106" t="e">
        <f t="shared" si="5"/>
        <v>#DIV/0!</v>
      </c>
    </row>
    <row r="537" spans="1:4" s="99" customFormat="1" ht="19.5" customHeight="1">
      <c r="A537" s="105" t="s">
        <v>674</v>
      </c>
      <c r="B537" s="108">
        <v>6092</v>
      </c>
      <c r="C537" s="105">
        <v>6380</v>
      </c>
      <c r="D537" s="106">
        <f t="shared" si="5"/>
        <v>1.0472751149047932</v>
      </c>
    </row>
    <row r="538" spans="1:4" s="99" customFormat="1" ht="19.5" customHeight="1">
      <c r="A538" s="105" t="s">
        <v>675</v>
      </c>
      <c r="B538" s="108">
        <v>2735</v>
      </c>
      <c r="C538" s="105">
        <v>2881</v>
      </c>
      <c r="D538" s="106">
        <f t="shared" si="5"/>
        <v>1.053382084095064</v>
      </c>
    </row>
    <row r="539" spans="1:4" s="99" customFormat="1" ht="19.5" customHeight="1">
      <c r="A539" s="105" t="s">
        <v>676</v>
      </c>
      <c r="B539" s="108">
        <v>11647</v>
      </c>
      <c r="C539" s="105">
        <v>13250</v>
      </c>
      <c r="D539" s="106">
        <f t="shared" si="5"/>
        <v>1.1376320082424658</v>
      </c>
    </row>
    <row r="540" spans="1:4" s="99" customFormat="1" ht="19.5" customHeight="1">
      <c r="A540" s="105" t="s">
        <v>677</v>
      </c>
      <c r="B540" s="108">
        <v>0</v>
      </c>
      <c r="C540" s="105"/>
      <c r="D540" s="106"/>
    </row>
    <row r="541" spans="1:4" s="99" customFormat="1" ht="19.5" customHeight="1">
      <c r="A541" s="105" t="s">
        <v>678</v>
      </c>
      <c r="B541" s="108">
        <v>2200</v>
      </c>
      <c r="C541" s="105">
        <v>2200</v>
      </c>
      <c r="D541" s="106">
        <f t="shared" si="5"/>
        <v>1</v>
      </c>
    </row>
    <row r="542" spans="1:4" s="99" customFormat="1" ht="19.5" customHeight="1">
      <c r="A542" s="105" t="s">
        <v>679</v>
      </c>
      <c r="B542" s="105">
        <f>SUM(B543:B545)</f>
        <v>0</v>
      </c>
      <c r="C542" s="105">
        <f>SUM(C543:C545)</f>
        <v>0</v>
      </c>
      <c r="D542" s="106"/>
    </row>
    <row r="543" spans="1:4" s="99" customFormat="1" ht="19.5" customHeight="1">
      <c r="A543" s="105" t="s">
        <v>680</v>
      </c>
      <c r="B543" s="105"/>
      <c r="C543" s="105"/>
      <c r="D543" s="106"/>
    </row>
    <row r="544" spans="1:4" s="99" customFormat="1" ht="19.5" customHeight="1">
      <c r="A544" s="105" t="s">
        <v>681</v>
      </c>
      <c r="B544" s="105"/>
      <c r="C544" s="105"/>
      <c r="D544" s="106"/>
    </row>
    <row r="545" spans="1:4" s="99" customFormat="1" ht="19.5" customHeight="1">
      <c r="A545" s="105" t="s">
        <v>682</v>
      </c>
      <c r="B545" s="105"/>
      <c r="C545" s="105"/>
      <c r="D545" s="106"/>
    </row>
    <row r="546" spans="1:4" s="99" customFormat="1" ht="19.5" customHeight="1">
      <c r="A546" s="105" t="s">
        <v>683</v>
      </c>
      <c r="B546" s="105">
        <f>SUM(B547:B555)</f>
        <v>2347</v>
      </c>
      <c r="C546" s="105">
        <f>SUM(C547:C555)</f>
        <v>4059</v>
      </c>
      <c r="D546" s="106">
        <f t="shared" si="5"/>
        <v>1.7294418406476353</v>
      </c>
    </row>
    <row r="547" spans="1:4" s="99" customFormat="1" ht="19.5" customHeight="1">
      <c r="A547" s="105" t="s">
        <v>684</v>
      </c>
      <c r="B547" s="108">
        <v>24</v>
      </c>
      <c r="C547" s="105">
        <v>173</v>
      </c>
      <c r="D547" s="106">
        <f t="shared" si="5"/>
        <v>7.208333333333333</v>
      </c>
    </row>
    <row r="548" spans="1:4" s="99" customFormat="1" ht="19.5" customHeight="1">
      <c r="A548" s="105" t="s">
        <v>685</v>
      </c>
      <c r="B548" s="108">
        <v>82</v>
      </c>
      <c r="C548" s="105"/>
      <c r="D548" s="106"/>
    </row>
    <row r="549" spans="1:4" s="99" customFormat="1" ht="19.5" customHeight="1">
      <c r="A549" s="105" t="s">
        <v>686</v>
      </c>
      <c r="B549" s="108">
        <v>0</v>
      </c>
      <c r="C549" s="105"/>
      <c r="D549" s="106"/>
    </row>
    <row r="550" spans="1:4" s="99" customFormat="1" ht="19.5" customHeight="1">
      <c r="A550" s="105" t="s">
        <v>687</v>
      </c>
      <c r="B550" s="108">
        <v>2070</v>
      </c>
      <c r="C550" s="105">
        <v>2036</v>
      </c>
      <c r="D550" s="106"/>
    </row>
    <row r="551" spans="1:4" s="99" customFormat="1" ht="19.5" customHeight="1">
      <c r="A551" s="105" t="s">
        <v>688</v>
      </c>
      <c r="B551" s="108">
        <v>0</v>
      </c>
      <c r="C551" s="105"/>
      <c r="D551" s="106"/>
    </row>
    <row r="552" spans="1:4" s="99" customFormat="1" ht="19.5" customHeight="1">
      <c r="A552" s="105" t="s">
        <v>689</v>
      </c>
      <c r="B552" s="108">
        <v>128</v>
      </c>
      <c r="C552" s="105">
        <v>85</v>
      </c>
      <c r="D552" s="106">
        <f t="shared" si="5"/>
        <v>0.6640625</v>
      </c>
    </row>
    <row r="553" spans="1:4" s="99" customFormat="1" ht="19.5" customHeight="1">
      <c r="A553" s="105" t="s">
        <v>690</v>
      </c>
      <c r="B553" s="108">
        <v>0</v>
      </c>
      <c r="C553" s="105"/>
      <c r="D553" s="106"/>
    </row>
    <row r="554" spans="1:4" s="99" customFormat="1" ht="19.5" customHeight="1">
      <c r="A554" s="105" t="s">
        <v>691</v>
      </c>
      <c r="B554" s="108">
        <v>8</v>
      </c>
      <c r="C554" s="105"/>
      <c r="D554" s="106"/>
    </row>
    <row r="555" spans="1:4" s="99" customFormat="1" ht="19.5" customHeight="1">
      <c r="A555" s="105" t="s">
        <v>692</v>
      </c>
      <c r="B555" s="108">
        <v>35</v>
      </c>
      <c r="C555" s="105">
        <v>1765</v>
      </c>
      <c r="D555" s="106">
        <f t="shared" si="5"/>
        <v>50.42857142857143</v>
      </c>
    </row>
    <row r="556" spans="1:4" s="99" customFormat="1" ht="19.5" customHeight="1">
      <c r="A556" s="105" t="s">
        <v>693</v>
      </c>
      <c r="B556" s="105">
        <f>SUM(B557:B564)</f>
        <v>5429</v>
      </c>
      <c r="C556" s="105">
        <f>SUM(C557:C564)</f>
        <v>5268</v>
      </c>
      <c r="D556" s="106">
        <f t="shared" si="5"/>
        <v>0.9703444464910665</v>
      </c>
    </row>
    <row r="557" spans="1:4" s="99" customFormat="1" ht="19.5" customHeight="1">
      <c r="A557" s="105" t="s">
        <v>694</v>
      </c>
      <c r="B557" s="108">
        <v>1409</v>
      </c>
      <c r="C557" s="105">
        <v>1386</v>
      </c>
      <c r="D557" s="106">
        <f t="shared" si="5"/>
        <v>0.9836763662171752</v>
      </c>
    </row>
    <row r="558" spans="1:4" s="99" customFormat="1" ht="19.5" customHeight="1">
      <c r="A558" s="105" t="s">
        <v>695</v>
      </c>
      <c r="B558" s="108">
        <v>0</v>
      </c>
      <c r="C558" s="105"/>
      <c r="D558" s="106"/>
    </row>
    <row r="559" spans="1:4" s="99" customFormat="1" ht="19.5" customHeight="1">
      <c r="A559" s="105" t="s">
        <v>696</v>
      </c>
      <c r="B559" s="108">
        <v>184</v>
      </c>
      <c r="C559" s="105">
        <v>168</v>
      </c>
      <c r="D559" s="106"/>
    </row>
    <row r="560" spans="1:4" s="99" customFormat="1" ht="19.5" customHeight="1">
      <c r="A560" s="105" t="s">
        <v>697</v>
      </c>
      <c r="B560" s="108">
        <v>1518</v>
      </c>
      <c r="C560" s="105">
        <v>1613</v>
      </c>
      <c r="D560" s="106">
        <f t="shared" si="5"/>
        <v>1.0625823451910408</v>
      </c>
    </row>
    <row r="561" spans="1:4" s="99" customFormat="1" ht="19.5" customHeight="1">
      <c r="A561" s="105" t="s">
        <v>698</v>
      </c>
      <c r="B561" s="108">
        <v>0</v>
      </c>
      <c r="C561" s="105">
        <v>509</v>
      </c>
      <c r="D561" s="106" t="e">
        <f t="shared" si="5"/>
        <v>#DIV/0!</v>
      </c>
    </row>
    <row r="562" spans="1:4" s="99" customFormat="1" ht="19.5" customHeight="1">
      <c r="A562" s="105" t="s">
        <v>700</v>
      </c>
      <c r="B562" s="108">
        <v>0</v>
      </c>
      <c r="C562" s="105"/>
      <c r="D562" s="106"/>
    </row>
    <row r="563" spans="1:4" s="99" customFormat="1" ht="19.5" customHeight="1">
      <c r="A563" s="105" t="s">
        <v>701</v>
      </c>
      <c r="B563" s="108">
        <v>100</v>
      </c>
      <c r="C563" s="105">
        <v>200</v>
      </c>
      <c r="D563" s="106">
        <f>C563/B563</f>
        <v>2</v>
      </c>
    </row>
    <row r="564" spans="1:4" s="99" customFormat="1" ht="19.5" customHeight="1">
      <c r="A564" s="105" t="s">
        <v>702</v>
      </c>
      <c r="B564" s="108">
        <v>2218</v>
      </c>
      <c r="C564" s="105">
        <v>1392</v>
      </c>
      <c r="D564" s="106">
        <f>C564/B564</f>
        <v>0.6275924256086565</v>
      </c>
    </row>
    <row r="565" spans="1:4" s="99" customFormat="1" ht="19.5" customHeight="1">
      <c r="A565" s="105" t="s">
        <v>703</v>
      </c>
      <c r="B565" s="116">
        <f>SUM(B566:B571)</f>
        <v>767</v>
      </c>
      <c r="C565" s="116">
        <v>538</v>
      </c>
      <c r="D565" s="106">
        <f>C565/B565</f>
        <v>0.7014341590612777</v>
      </c>
    </row>
    <row r="566" spans="1:4" s="99" customFormat="1" ht="19.5" customHeight="1">
      <c r="A566" s="105" t="s">
        <v>704</v>
      </c>
      <c r="B566" s="108">
        <v>744</v>
      </c>
      <c r="C566" s="116">
        <v>351</v>
      </c>
      <c r="D566" s="106">
        <f>C566/B566</f>
        <v>0.4717741935483871</v>
      </c>
    </row>
    <row r="567" spans="1:4" s="99" customFormat="1" ht="19.5" customHeight="1">
      <c r="A567" s="105" t="s">
        <v>705</v>
      </c>
      <c r="B567" s="108">
        <v>10</v>
      </c>
      <c r="C567" s="105"/>
      <c r="D567" s="106"/>
    </row>
    <row r="568" spans="1:4" s="99" customFormat="1" ht="19.5" customHeight="1">
      <c r="A568" s="105" t="s">
        <v>706</v>
      </c>
      <c r="B568" s="108">
        <v>5</v>
      </c>
      <c r="C568" s="105"/>
      <c r="D568" s="106"/>
    </row>
    <row r="569" spans="1:4" s="99" customFormat="1" ht="19.5" customHeight="1">
      <c r="A569" s="105" t="s">
        <v>707</v>
      </c>
      <c r="B569" s="108">
        <v>8</v>
      </c>
      <c r="C569" s="116">
        <v>37</v>
      </c>
      <c r="D569" s="106">
        <f>C569/B569</f>
        <v>4.625</v>
      </c>
    </row>
    <row r="570" spans="1:4" s="99" customFormat="1" ht="19.5" customHeight="1">
      <c r="A570" s="105" t="s">
        <v>708</v>
      </c>
      <c r="B570" s="108">
        <v>0</v>
      </c>
      <c r="C570" s="105"/>
      <c r="D570" s="106"/>
    </row>
    <row r="571" spans="1:4" s="99" customFormat="1" ht="19.5" customHeight="1">
      <c r="A571" s="105" t="s">
        <v>709</v>
      </c>
      <c r="B571" s="108">
        <v>0</v>
      </c>
      <c r="C571" s="116">
        <v>0</v>
      </c>
      <c r="D571" s="106" t="e">
        <f>C571/B571</f>
        <v>#DIV/0!</v>
      </c>
    </row>
    <row r="572" spans="1:4" s="99" customFormat="1" ht="19.5" customHeight="1">
      <c r="A572" s="105" t="s">
        <v>710</v>
      </c>
      <c r="B572" s="116">
        <f>SUM(B573:B579)</f>
        <v>1346</v>
      </c>
      <c r="C572" s="116">
        <v>1240</v>
      </c>
      <c r="D572" s="106">
        <f>C572/B572</f>
        <v>0.9212481426448736</v>
      </c>
    </row>
    <row r="573" spans="1:4" s="99" customFormat="1" ht="19.5" customHeight="1">
      <c r="A573" s="105" t="s">
        <v>711</v>
      </c>
      <c r="B573" s="108">
        <v>189</v>
      </c>
      <c r="C573" s="116">
        <v>331</v>
      </c>
      <c r="D573" s="106">
        <f>C573/B573</f>
        <v>1.7513227513227514</v>
      </c>
    </row>
    <row r="574" spans="1:4" s="99" customFormat="1" ht="19.5" customHeight="1">
      <c r="A574" s="105" t="s">
        <v>712</v>
      </c>
      <c r="B574" s="108">
        <v>0</v>
      </c>
      <c r="C574" s="117"/>
      <c r="D574" s="106"/>
    </row>
    <row r="575" spans="1:4" s="99" customFormat="1" ht="19.5" customHeight="1">
      <c r="A575" s="105" t="s">
        <v>713</v>
      </c>
      <c r="B575" s="108">
        <v>0</v>
      </c>
      <c r="C575" s="105"/>
      <c r="D575" s="106"/>
    </row>
    <row r="576" spans="1:4" s="99" customFormat="1" ht="19.5" customHeight="1">
      <c r="A576" s="105" t="s">
        <v>714</v>
      </c>
      <c r="B576" s="108">
        <v>124</v>
      </c>
      <c r="C576" s="105"/>
      <c r="D576" s="106"/>
    </row>
    <row r="577" spans="1:4" s="99" customFormat="1" ht="19.5" customHeight="1">
      <c r="A577" s="105" t="s">
        <v>715</v>
      </c>
      <c r="B577" s="108">
        <v>0</v>
      </c>
      <c r="C577" s="105"/>
      <c r="D577" s="106"/>
    </row>
    <row r="578" spans="1:4" s="99" customFormat="1" ht="19.5" customHeight="1">
      <c r="A578" s="105" t="s">
        <v>716</v>
      </c>
      <c r="B578" s="108">
        <v>1033</v>
      </c>
      <c r="C578" s="105">
        <v>988</v>
      </c>
      <c r="D578" s="106">
        <f>C578/B578</f>
        <v>0.9564375605033882</v>
      </c>
    </row>
    <row r="579" spans="1:4" s="99" customFormat="1" ht="19.5" customHeight="1">
      <c r="A579" s="105" t="s">
        <v>717</v>
      </c>
      <c r="B579" s="108">
        <v>0</v>
      </c>
      <c r="C579" s="105"/>
      <c r="D579" s="106" t="e">
        <f>C579/B579</f>
        <v>#DIV/0!</v>
      </c>
    </row>
    <row r="580" spans="1:4" s="99" customFormat="1" ht="19.5" customHeight="1">
      <c r="A580" s="105" t="s">
        <v>718</v>
      </c>
      <c r="B580" s="105">
        <f>SUM(B581:B588)</f>
        <v>1211</v>
      </c>
      <c r="C580" s="105">
        <f>SUM(C581:C588)</f>
        <v>1601</v>
      </c>
      <c r="D580" s="106">
        <f>C580/B580</f>
        <v>1.3220478943022296</v>
      </c>
    </row>
    <row r="581" spans="1:4" s="99" customFormat="1" ht="19.5" customHeight="1">
      <c r="A581" s="105" t="s">
        <v>313</v>
      </c>
      <c r="B581" s="108">
        <v>201</v>
      </c>
      <c r="C581" s="105">
        <v>186</v>
      </c>
      <c r="D581" s="106">
        <f>C581/B581</f>
        <v>0.9253731343283582</v>
      </c>
    </row>
    <row r="582" spans="1:4" s="99" customFormat="1" ht="19.5" customHeight="1">
      <c r="A582" s="105" t="s">
        <v>314</v>
      </c>
      <c r="B582" s="108">
        <v>0</v>
      </c>
      <c r="C582" s="105"/>
      <c r="D582" s="106"/>
    </row>
    <row r="583" spans="1:4" s="99" customFormat="1" ht="19.5" customHeight="1">
      <c r="A583" s="105" t="s">
        <v>315</v>
      </c>
      <c r="B583" s="108">
        <v>0</v>
      </c>
      <c r="C583" s="105"/>
      <c r="D583" s="106"/>
    </row>
    <row r="584" spans="1:4" s="99" customFormat="1" ht="19.5" customHeight="1">
      <c r="A584" s="105" t="s">
        <v>719</v>
      </c>
      <c r="B584" s="108">
        <v>159</v>
      </c>
      <c r="C584" s="105">
        <v>175</v>
      </c>
      <c r="D584" s="106">
        <f>C584/B584</f>
        <v>1.10062893081761</v>
      </c>
    </row>
    <row r="585" spans="1:4" s="99" customFormat="1" ht="19.5" customHeight="1">
      <c r="A585" s="105" t="s">
        <v>1363</v>
      </c>
      <c r="B585" s="108">
        <v>121</v>
      </c>
      <c r="C585" s="105">
        <v>113</v>
      </c>
      <c r="D585" s="106">
        <f>C585/B585</f>
        <v>0.9338842975206612</v>
      </c>
    </row>
    <row r="586" spans="1:4" s="99" customFormat="1" ht="19.5" customHeight="1">
      <c r="A586" s="105" t="s">
        <v>721</v>
      </c>
      <c r="B586" s="108">
        <v>68</v>
      </c>
      <c r="C586" s="105">
        <v>63</v>
      </c>
      <c r="D586" s="106"/>
    </row>
    <row r="587" spans="1:4" s="99" customFormat="1" ht="19.5" customHeight="1">
      <c r="A587" s="105" t="s">
        <v>722</v>
      </c>
      <c r="B587" s="108">
        <v>366</v>
      </c>
      <c r="C587" s="105">
        <v>817</v>
      </c>
      <c r="D587" s="106">
        <f>C587/B587</f>
        <v>2.23224043715847</v>
      </c>
    </row>
    <row r="588" spans="1:4" s="99" customFormat="1" ht="19.5" customHeight="1">
      <c r="A588" s="105" t="s">
        <v>723</v>
      </c>
      <c r="B588" s="108">
        <v>296</v>
      </c>
      <c r="C588" s="105">
        <v>247</v>
      </c>
      <c r="D588" s="106">
        <f>C588/B588</f>
        <v>0.8344594594594594</v>
      </c>
    </row>
    <row r="589" spans="1:4" s="99" customFormat="1" ht="19.5" customHeight="1">
      <c r="A589" s="105" t="s">
        <v>724</v>
      </c>
      <c r="B589" s="105">
        <f>SUM(B590:B593)</f>
        <v>27</v>
      </c>
      <c r="C589" s="105">
        <f>SUM(C590:C593)</f>
        <v>25</v>
      </c>
      <c r="D589" s="106"/>
    </row>
    <row r="590" spans="1:4" s="99" customFormat="1" ht="19.5" customHeight="1">
      <c r="A590" s="105" t="s">
        <v>313</v>
      </c>
      <c r="B590" s="105">
        <v>27</v>
      </c>
      <c r="C590" s="105">
        <v>25</v>
      </c>
      <c r="D590" s="106"/>
    </row>
    <row r="591" spans="1:4" s="99" customFormat="1" ht="19.5" customHeight="1">
      <c r="A591" s="105" t="s">
        <v>314</v>
      </c>
      <c r="B591" s="105"/>
      <c r="C591" s="105"/>
      <c r="D591" s="106"/>
    </row>
    <row r="592" spans="1:4" s="99" customFormat="1" ht="19.5" customHeight="1">
      <c r="A592" s="105" t="s">
        <v>315</v>
      </c>
      <c r="B592" s="105"/>
      <c r="C592" s="105"/>
      <c r="D592" s="106"/>
    </row>
    <row r="593" spans="1:4" s="99" customFormat="1" ht="19.5" customHeight="1">
      <c r="A593" s="105" t="s">
        <v>725</v>
      </c>
      <c r="B593" s="105"/>
      <c r="C593" s="105"/>
      <c r="D593" s="106"/>
    </row>
    <row r="594" spans="1:4" s="99" customFormat="1" ht="19.5" customHeight="1">
      <c r="A594" s="105" t="s">
        <v>726</v>
      </c>
      <c r="B594" s="105">
        <f>SUM(B595:B596)</f>
        <v>16271</v>
      </c>
      <c r="C594" s="105">
        <f>SUM(C595:C596)</f>
        <v>16776</v>
      </c>
      <c r="D594" s="106">
        <f aca="true" t="shared" si="6" ref="D594:D602">C594/B594</f>
        <v>1.0310368139634933</v>
      </c>
    </row>
    <row r="595" spans="1:4" s="99" customFormat="1" ht="19.5" customHeight="1">
      <c r="A595" s="105" t="s">
        <v>727</v>
      </c>
      <c r="B595" s="108">
        <v>7608</v>
      </c>
      <c r="C595" s="105">
        <v>8245</v>
      </c>
      <c r="D595" s="106">
        <f t="shared" si="6"/>
        <v>1.0837276550998949</v>
      </c>
    </row>
    <row r="596" spans="1:4" s="99" customFormat="1" ht="19.5" customHeight="1">
      <c r="A596" s="105" t="s">
        <v>728</v>
      </c>
      <c r="B596" s="108">
        <v>8663</v>
      </c>
      <c r="C596" s="105">
        <v>8531</v>
      </c>
      <c r="D596" s="106">
        <f t="shared" si="6"/>
        <v>0.9847627842548771</v>
      </c>
    </row>
    <row r="597" spans="1:4" s="99" customFormat="1" ht="19.5" customHeight="1">
      <c r="A597" s="105" t="s">
        <v>729</v>
      </c>
      <c r="B597" s="105">
        <f>SUM(B598:B599)</f>
        <v>2040</v>
      </c>
      <c r="C597" s="105">
        <f>SUM(C598:C599)</f>
        <v>3668</v>
      </c>
      <c r="D597" s="106">
        <f t="shared" si="6"/>
        <v>1.7980392156862746</v>
      </c>
    </row>
    <row r="598" spans="1:4" s="99" customFormat="1" ht="19.5" customHeight="1">
      <c r="A598" s="105" t="s">
        <v>730</v>
      </c>
      <c r="B598" s="108">
        <v>2010</v>
      </c>
      <c r="C598" s="105">
        <v>3643</v>
      </c>
      <c r="D598" s="106">
        <f t="shared" si="6"/>
        <v>1.8124378109452737</v>
      </c>
    </row>
    <row r="599" spans="1:4" s="99" customFormat="1" ht="19.5" customHeight="1">
      <c r="A599" s="105" t="s">
        <v>731</v>
      </c>
      <c r="B599" s="108">
        <v>30</v>
      </c>
      <c r="C599" s="105">
        <v>25</v>
      </c>
      <c r="D599" s="106">
        <f t="shared" si="6"/>
        <v>0.8333333333333334</v>
      </c>
    </row>
    <row r="600" spans="1:4" s="99" customFormat="1" ht="19.5" customHeight="1">
      <c r="A600" s="105" t="s">
        <v>732</v>
      </c>
      <c r="B600" s="105">
        <f>SUM(B601:B602)</f>
        <v>2137</v>
      </c>
      <c r="C600" s="105">
        <f>SUM(C601:C602)</f>
        <v>2574</v>
      </c>
      <c r="D600" s="106">
        <f t="shared" si="6"/>
        <v>1.204492278895648</v>
      </c>
    </row>
    <row r="601" spans="1:4" s="99" customFormat="1" ht="19.5" customHeight="1">
      <c r="A601" s="105" t="s">
        <v>733</v>
      </c>
      <c r="B601" s="108">
        <v>133</v>
      </c>
      <c r="C601" s="105">
        <v>185</v>
      </c>
      <c r="D601" s="106">
        <f t="shared" si="6"/>
        <v>1.3909774436090225</v>
      </c>
    </row>
    <row r="602" spans="1:4" s="99" customFormat="1" ht="19.5" customHeight="1">
      <c r="A602" s="105" t="s">
        <v>734</v>
      </c>
      <c r="B602" s="108">
        <v>2004</v>
      </c>
      <c r="C602" s="105">
        <v>2389</v>
      </c>
      <c r="D602" s="106">
        <f t="shared" si="6"/>
        <v>1.1921157684630739</v>
      </c>
    </row>
    <row r="603" spans="1:4" s="99" customFormat="1" ht="19.5" customHeight="1">
      <c r="A603" s="105" t="s">
        <v>735</v>
      </c>
      <c r="B603" s="105">
        <f>SUM(B604:B605)</f>
        <v>0</v>
      </c>
      <c r="C603" s="105">
        <f>SUM(C604:C605)</f>
        <v>0</v>
      </c>
      <c r="D603" s="106"/>
    </row>
    <row r="604" spans="1:4" s="99" customFormat="1" ht="19.5" customHeight="1">
      <c r="A604" s="105" t="s">
        <v>736</v>
      </c>
      <c r="B604" s="105"/>
      <c r="C604" s="105"/>
      <c r="D604" s="106"/>
    </row>
    <row r="605" spans="1:4" s="99" customFormat="1" ht="19.5" customHeight="1">
      <c r="A605" s="105" t="s">
        <v>737</v>
      </c>
      <c r="B605" s="105"/>
      <c r="C605" s="105"/>
      <c r="D605" s="106"/>
    </row>
    <row r="606" spans="1:4" s="99" customFormat="1" ht="19.5" customHeight="1">
      <c r="A606" s="105" t="s">
        <v>738</v>
      </c>
      <c r="B606" s="105">
        <f>SUM(B607:B608)</f>
        <v>98</v>
      </c>
      <c r="C606" s="105">
        <f>SUM(C607:C608)</f>
        <v>95</v>
      </c>
      <c r="D606" s="106"/>
    </row>
    <row r="607" spans="1:4" s="99" customFormat="1" ht="19.5" customHeight="1">
      <c r="A607" s="105" t="s">
        <v>739</v>
      </c>
      <c r="B607" s="105"/>
      <c r="C607" s="105"/>
      <c r="D607" s="106"/>
    </row>
    <row r="608" spans="1:4" s="99" customFormat="1" ht="19.5" customHeight="1">
      <c r="A608" s="105" t="s">
        <v>740</v>
      </c>
      <c r="B608" s="105">
        <v>98</v>
      </c>
      <c r="C608" s="105">
        <v>95</v>
      </c>
      <c r="D608" s="106"/>
    </row>
    <row r="609" spans="1:4" s="99" customFormat="1" ht="19.5" customHeight="1">
      <c r="A609" s="105" t="s">
        <v>741</v>
      </c>
      <c r="B609" s="105">
        <f>SUM(B610:B612)</f>
        <v>10530</v>
      </c>
      <c r="C609" s="105">
        <f>SUM(C610:C612)</f>
        <v>10862</v>
      </c>
      <c r="D609" s="106">
        <f>C609/B609</f>
        <v>1.0315289648622983</v>
      </c>
    </row>
    <row r="610" spans="1:4" s="99" customFormat="1" ht="19.5" customHeight="1">
      <c r="A610" s="105" t="s">
        <v>742</v>
      </c>
      <c r="B610" s="105"/>
      <c r="C610" s="105"/>
      <c r="D610" s="106"/>
    </row>
    <row r="611" spans="1:4" s="99" customFormat="1" ht="19.5" customHeight="1">
      <c r="A611" s="105" t="s">
        <v>743</v>
      </c>
      <c r="B611" s="108">
        <v>10530</v>
      </c>
      <c r="C611" s="105">
        <v>10862</v>
      </c>
      <c r="D611" s="106">
        <f>C611/B611</f>
        <v>1.0315289648622983</v>
      </c>
    </row>
    <row r="612" spans="1:4" s="99" customFormat="1" ht="19.5" customHeight="1">
      <c r="A612" s="105" t="s">
        <v>744</v>
      </c>
      <c r="B612" s="105"/>
      <c r="C612" s="105"/>
      <c r="D612" s="106"/>
    </row>
    <row r="613" spans="1:4" s="99" customFormat="1" ht="19.5" customHeight="1">
      <c r="A613" s="105" t="s">
        <v>745</v>
      </c>
      <c r="B613" s="105">
        <f>SUM(B614:B616)</f>
        <v>141</v>
      </c>
      <c r="C613" s="105">
        <f>SUM(C614:C616)</f>
        <v>141</v>
      </c>
      <c r="D613" s="106">
        <f>C613/B613</f>
        <v>1</v>
      </c>
    </row>
    <row r="614" spans="1:4" s="99" customFormat="1" ht="19.5" customHeight="1">
      <c r="A614" s="105" t="s">
        <v>746</v>
      </c>
      <c r="B614" s="105"/>
      <c r="C614" s="105"/>
      <c r="D614" s="106"/>
    </row>
    <row r="615" spans="1:4" s="99" customFormat="1" ht="19.5" customHeight="1">
      <c r="A615" s="105" t="s">
        <v>747</v>
      </c>
      <c r="B615" s="108">
        <v>141</v>
      </c>
      <c r="C615" s="105">
        <v>141</v>
      </c>
      <c r="D615" s="106">
        <f>C615/B615</f>
        <v>1</v>
      </c>
    </row>
    <row r="616" spans="1:4" s="99" customFormat="1" ht="19.5" customHeight="1">
      <c r="A616" s="105" t="s">
        <v>748</v>
      </c>
      <c r="B616" s="105"/>
      <c r="C616" s="105"/>
      <c r="D616" s="106"/>
    </row>
    <row r="617" spans="1:4" s="99" customFormat="1" ht="19.5" customHeight="1">
      <c r="A617" s="118" t="s">
        <v>749</v>
      </c>
      <c r="B617" s="105">
        <f>SUM(B618:B624)</f>
        <v>388</v>
      </c>
      <c r="C617" s="105">
        <f>SUM(C618:C624)</f>
        <v>1000</v>
      </c>
      <c r="D617" s="106">
        <f>C617/B617</f>
        <v>2.577319587628866</v>
      </c>
    </row>
    <row r="618" spans="1:4" s="99" customFormat="1" ht="19.5" customHeight="1">
      <c r="A618" s="105" t="s">
        <v>313</v>
      </c>
      <c r="B618" s="108">
        <v>96</v>
      </c>
      <c r="C618" s="116">
        <v>173</v>
      </c>
      <c r="D618" s="106">
        <f>C618/B618</f>
        <v>1.8020833333333333</v>
      </c>
    </row>
    <row r="619" spans="1:4" s="99" customFormat="1" ht="19.5" customHeight="1">
      <c r="A619" s="105" t="s">
        <v>314</v>
      </c>
      <c r="B619" s="108">
        <v>0</v>
      </c>
      <c r="C619" s="105"/>
      <c r="D619" s="106"/>
    </row>
    <row r="620" spans="1:4" s="99" customFormat="1" ht="19.5" customHeight="1">
      <c r="A620" s="105" t="s">
        <v>315</v>
      </c>
      <c r="B620" s="108">
        <v>0</v>
      </c>
      <c r="C620" s="105"/>
      <c r="D620" s="106"/>
    </row>
    <row r="621" spans="1:4" s="99" customFormat="1" ht="19.5" customHeight="1">
      <c r="A621" s="105" t="s">
        <v>750</v>
      </c>
      <c r="B621" s="108">
        <v>20</v>
      </c>
      <c r="C621" s="105">
        <v>0</v>
      </c>
      <c r="D621" s="106">
        <f>C621/B621</f>
        <v>0</v>
      </c>
    </row>
    <row r="622" spans="1:4" s="99" customFormat="1" ht="19.5" customHeight="1">
      <c r="A622" s="105" t="s">
        <v>751</v>
      </c>
      <c r="B622" s="108">
        <v>0</v>
      </c>
      <c r="C622" s="105"/>
      <c r="D622" s="106"/>
    </row>
    <row r="623" spans="1:4" s="99" customFormat="1" ht="19.5" customHeight="1">
      <c r="A623" s="105" t="s">
        <v>322</v>
      </c>
      <c r="B623" s="108">
        <v>232</v>
      </c>
      <c r="C623" s="105">
        <v>184</v>
      </c>
      <c r="D623" s="106">
        <f>C623/B623</f>
        <v>0.7931034482758621</v>
      </c>
    </row>
    <row r="624" spans="1:4" s="99" customFormat="1" ht="19.5" customHeight="1">
      <c r="A624" s="105" t="s">
        <v>752</v>
      </c>
      <c r="B624" s="108">
        <v>40</v>
      </c>
      <c r="C624" s="105">
        <v>643</v>
      </c>
      <c r="D624" s="106"/>
    </row>
    <row r="625" spans="1:4" s="99" customFormat="1" ht="19.5" customHeight="1">
      <c r="A625" s="105" t="s">
        <v>753</v>
      </c>
      <c r="B625" s="105">
        <f>SUM(B626:B627)</f>
        <v>967</v>
      </c>
      <c r="C625" s="105">
        <f>SUM(C626:C627)</f>
        <v>903</v>
      </c>
      <c r="D625" s="106"/>
    </row>
    <row r="626" spans="1:4" s="99" customFormat="1" ht="19.5" customHeight="1">
      <c r="A626" s="105" t="s">
        <v>754</v>
      </c>
      <c r="B626" s="105">
        <v>967</v>
      </c>
      <c r="C626" s="105">
        <v>903</v>
      </c>
      <c r="D626" s="106"/>
    </row>
    <row r="627" spans="1:4" s="99" customFormat="1" ht="19.5" customHeight="1">
      <c r="A627" s="105" t="s">
        <v>755</v>
      </c>
      <c r="B627" s="105"/>
      <c r="C627" s="105"/>
      <c r="D627" s="106"/>
    </row>
    <row r="628" spans="1:4" s="99" customFormat="1" ht="19.5" customHeight="1">
      <c r="A628" s="105" t="s">
        <v>756</v>
      </c>
      <c r="B628" s="105">
        <v>2635</v>
      </c>
      <c r="C628" s="105">
        <v>1623</v>
      </c>
      <c r="D628" s="106">
        <f>C628/B628</f>
        <v>0.6159392789373814</v>
      </c>
    </row>
    <row r="629" spans="1:4" s="99" customFormat="1" ht="19.5" customHeight="1">
      <c r="A629" s="105" t="s">
        <v>757</v>
      </c>
      <c r="B629" s="105">
        <f>B630+B635+B649+B653+B665+B668+B672+B677+B681+B685+B688+B697+B698</f>
        <v>22014</v>
      </c>
      <c r="C629" s="105">
        <f>C630+C635+C649+C653+C665+C668+C672+C677+C681+C685+C688+C697+C698</f>
        <v>25061</v>
      </c>
      <c r="D629" s="106">
        <f>C629/B629</f>
        <v>1.1384119196874716</v>
      </c>
    </row>
    <row r="630" spans="1:4" s="99" customFormat="1" ht="19.5" customHeight="1">
      <c r="A630" s="105" t="s">
        <v>758</v>
      </c>
      <c r="B630" s="105">
        <f>SUM(B631:B634)</f>
        <v>563</v>
      </c>
      <c r="C630" s="105">
        <f>SUM(C631:C634)</f>
        <v>683</v>
      </c>
      <c r="D630" s="106">
        <f>C630/B630</f>
        <v>1.2131438721136767</v>
      </c>
    </row>
    <row r="631" spans="1:4" s="99" customFormat="1" ht="19.5" customHeight="1">
      <c r="A631" s="105" t="s">
        <v>313</v>
      </c>
      <c r="B631" s="108">
        <v>545</v>
      </c>
      <c r="C631" s="105">
        <v>683</v>
      </c>
      <c r="D631" s="106">
        <f>C631/B631</f>
        <v>1.2532110091743118</v>
      </c>
    </row>
    <row r="632" spans="1:4" s="99" customFormat="1" ht="19.5" customHeight="1">
      <c r="A632" s="105" t="s">
        <v>314</v>
      </c>
      <c r="B632" s="108">
        <v>0</v>
      </c>
      <c r="C632" s="105"/>
      <c r="D632" s="106"/>
    </row>
    <row r="633" spans="1:4" s="99" customFormat="1" ht="19.5" customHeight="1">
      <c r="A633" s="105" t="s">
        <v>315</v>
      </c>
      <c r="B633" s="108">
        <v>0</v>
      </c>
      <c r="C633" s="105"/>
      <c r="D633" s="106"/>
    </row>
    <row r="634" spans="1:4" s="99" customFormat="1" ht="19.5" customHeight="1">
      <c r="A634" s="105" t="s">
        <v>759</v>
      </c>
      <c r="B634" s="108">
        <v>18</v>
      </c>
      <c r="C634" s="105"/>
      <c r="D634" s="106"/>
    </row>
    <row r="635" spans="1:4" s="99" customFormat="1" ht="19.5" customHeight="1">
      <c r="A635" s="105" t="s">
        <v>760</v>
      </c>
      <c r="B635" s="105">
        <f>SUM(B636:B648)</f>
        <v>3696</v>
      </c>
      <c r="C635" s="105">
        <f>SUM(C636:C648)</f>
        <v>6659</v>
      </c>
      <c r="D635" s="106">
        <f>C635/B635</f>
        <v>1.8016774891774892</v>
      </c>
    </row>
    <row r="636" spans="1:4" s="99" customFormat="1" ht="19.5" customHeight="1">
      <c r="A636" s="105" t="s">
        <v>761</v>
      </c>
      <c r="B636" s="108">
        <v>2386</v>
      </c>
      <c r="C636" s="105">
        <v>4306</v>
      </c>
      <c r="D636" s="106">
        <f>C636/B636</f>
        <v>1.804694048616932</v>
      </c>
    </row>
    <row r="637" spans="1:4" s="99" customFormat="1" ht="19.5" customHeight="1">
      <c r="A637" s="105" t="s">
        <v>762</v>
      </c>
      <c r="B637" s="108">
        <v>1294</v>
      </c>
      <c r="C637" s="105">
        <v>1923</v>
      </c>
      <c r="D637" s="106">
        <f>C637/B637</f>
        <v>1.4860896445131375</v>
      </c>
    </row>
    <row r="638" spans="1:4" s="99" customFormat="1" ht="19.5" customHeight="1">
      <c r="A638" s="105" t="s">
        <v>763</v>
      </c>
      <c r="B638" s="108">
        <v>0</v>
      </c>
      <c r="C638" s="105"/>
      <c r="D638" s="106"/>
    </row>
    <row r="639" spans="1:4" s="99" customFormat="1" ht="19.5" customHeight="1">
      <c r="A639" s="105" t="s">
        <v>764</v>
      </c>
      <c r="B639" s="108">
        <v>0</v>
      </c>
      <c r="C639" s="117"/>
      <c r="D639" s="106"/>
    </row>
    <row r="640" spans="1:4" s="99" customFormat="1" ht="19.5" customHeight="1">
      <c r="A640" s="105" t="s">
        <v>765</v>
      </c>
      <c r="B640" s="108">
        <v>0</v>
      </c>
      <c r="C640" s="117"/>
      <c r="D640" s="106"/>
    </row>
    <row r="641" spans="1:4" s="99" customFormat="1" ht="19.5" customHeight="1">
      <c r="A641" s="105" t="s">
        <v>766</v>
      </c>
      <c r="B641" s="108">
        <v>12</v>
      </c>
      <c r="C641" s="116">
        <v>277</v>
      </c>
      <c r="D641" s="106">
        <f>C641/B641</f>
        <v>23.083333333333332</v>
      </c>
    </row>
    <row r="642" spans="1:4" s="99" customFormat="1" ht="19.5" customHeight="1">
      <c r="A642" s="105" t="s">
        <v>767</v>
      </c>
      <c r="B642" s="105"/>
      <c r="C642" s="105"/>
      <c r="D642" s="106"/>
    </row>
    <row r="643" spans="1:4" s="99" customFormat="1" ht="19.5" customHeight="1">
      <c r="A643" s="105" t="s">
        <v>768</v>
      </c>
      <c r="B643" s="105"/>
      <c r="C643" s="105"/>
      <c r="D643" s="106"/>
    </row>
    <row r="644" spans="1:4" s="99" customFormat="1" ht="19.5" customHeight="1">
      <c r="A644" s="105" t="s">
        <v>769</v>
      </c>
      <c r="B644" s="105"/>
      <c r="C644" s="105"/>
      <c r="D644" s="106"/>
    </row>
    <row r="645" spans="1:4" s="99" customFormat="1" ht="19.5" customHeight="1">
      <c r="A645" s="105" t="s">
        <v>770</v>
      </c>
      <c r="B645" s="105"/>
      <c r="C645" s="105"/>
      <c r="D645" s="106"/>
    </row>
    <row r="646" spans="1:4" s="99" customFormat="1" ht="19.5" customHeight="1">
      <c r="A646" s="105" t="s">
        <v>771</v>
      </c>
      <c r="B646" s="105"/>
      <c r="C646" s="105"/>
      <c r="D646" s="106"/>
    </row>
    <row r="647" spans="1:4" s="99" customFormat="1" ht="19.5" customHeight="1">
      <c r="A647" s="105" t="s">
        <v>772</v>
      </c>
      <c r="B647" s="105"/>
      <c r="C647" s="105"/>
      <c r="D647" s="106"/>
    </row>
    <row r="648" spans="1:4" s="99" customFormat="1" ht="19.5" customHeight="1">
      <c r="A648" s="105" t="s">
        <v>773</v>
      </c>
      <c r="B648" s="105">
        <v>4</v>
      </c>
      <c r="C648" s="105">
        <v>153</v>
      </c>
      <c r="D648" s="106">
        <f aca="true" t="shared" si="7" ref="D648:D701">C648/B648</f>
        <v>38.25</v>
      </c>
    </row>
    <row r="649" spans="1:4" s="99" customFormat="1" ht="19.5" customHeight="1">
      <c r="A649" s="105" t="s">
        <v>774</v>
      </c>
      <c r="B649" s="116">
        <f>SUM(B650:B652)</f>
        <v>3544</v>
      </c>
      <c r="C649" s="116">
        <f>SUM(C650:C652)</f>
        <v>4773</v>
      </c>
      <c r="D649" s="106">
        <f t="shared" si="7"/>
        <v>1.346783295711061</v>
      </c>
    </row>
    <row r="650" spans="1:4" s="99" customFormat="1" ht="19.5" customHeight="1">
      <c r="A650" s="105" t="s">
        <v>775</v>
      </c>
      <c r="B650" s="108">
        <v>0</v>
      </c>
      <c r="C650" s="117"/>
      <c r="D650" s="106"/>
    </row>
    <row r="651" spans="1:4" s="99" customFormat="1" ht="19.5" customHeight="1">
      <c r="A651" s="105" t="s">
        <v>776</v>
      </c>
      <c r="B651" s="108">
        <v>2753</v>
      </c>
      <c r="C651" s="116">
        <v>3805</v>
      </c>
      <c r="D651" s="106">
        <f t="shared" si="7"/>
        <v>1.3821285869960043</v>
      </c>
    </row>
    <row r="652" spans="1:4" s="99" customFormat="1" ht="19.5" customHeight="1">
      <c r="A652" s="105" t="s">
        <v>777</v>
      </c>
      <c r="B652" s="108">
        <v>791</v>
      </c>
      <c r="C652" s="116">
        <v>968</v>
      </c>
      <c r="D652" s="106">
        <f t="shared" si="7"/>
        <v>1.2237673830594185</v>
      </c>
    </row>
    <row r="653" spans="1:4" s="99" customFormat="1" ht="19.5" customHeight="1">
      <c r="A653" s="105" t="s">
        <v>778</v>
      </c>
      <c r="B653" s="116">
        <f>SUM(B654:B664)</f>
        <v>7072</v>
      </c>
      <c r="C653" s="116">
        <f>SUM(C654:C664)</f>
        <v>5634</v>
      </c>
      <c r="D653" s="106">
        <f t="shared" si="7"/>
        <v>0.7966628959276018</v>
      </c>
    </row>
    <row r="654" spans="1:4" s="99" customFormat="1" ht="19.5" customHeight="1">
      <c r="A654" s="105" t="s">
        <v>779</v>
      </c>
      <c r="B654" s="108">
        <v>619</v>
      </c>
      <c r="C654" s="116">
        <v>523</v>
      </c>
      <c r="D654" s="106">
        <f t="shared" si="7"/>
        <v>0.8449111470113085</v>
      </c>
    </row>
    <row r="655" spans="1:4" s="99" customFormat="1" ht="19.5" customHeight="1">
      <c r="A655" s="105" t="s">
        <v>780</v>
      </c>
      <c r="B655" s="108">
        <v>214</v>
      </c>
      <c r="C655" s="116">
        <v>193</v>
      </c>
      <c r="D655" s="106">
        <f t="shared" si="7"/>
        <v>0.9018691588785047</v>
      </c>
    </row>
    <row r="656" spans="1:4" s="99" customFormat="1" ht="19.5" customHeight="1">
      <c r="A656" s="105" t="s">
        <v>781</v>
      </c>
      <c r="B656" s="108">
        <v>978</v>
      </c>
      <c r="C656" s="116">
        <v>805</v>
      </c>
      <c r="D656" s="106">
        <f t="shared" si="7"/>
        <v>0.8231083844580777</v>
      </c>
    </row>
    <row r="657" spans="1:4" s="99" customFormat="1" ht="19.5" customHeight="1">
      <c r="A657" s="105" t="s">
        <v>782</v>
      </c>
      <c r="B657" s="108">
        <v>0</v>
      </c>
      <c r="C657" s="117"/>
      <c r="D657" s="106"/>
    </row>
    <row r="658" spans="1:4" s="99" customFormat="1" ht="19.5" customHeight="1">
      <c r="A658" s="105" t="s">
        <v>783</v>
      </c>
      <c r="B658" s="108">
        <v>0</v>
      </c>
      <c r="C658" s="105"/>
      <c r="D658" s="106"/>
    </row>
    <row r="659" spans="1:4" s="99" customFormat="1" ht="19.5" customHeight="1">
      <c r="A659" s="105" t="s">
        <v>784</v>
      </c>
      <c r="B659" s="108">
        <v>0</v>
      </c>
      <c r="C659" s="105"/>
      <c r="D659" s="106" t="e">
        <f t="shared" si="7"/>
        <v>#DIV/0!</v>
      </c>
    </row>
    <row r="660" spans="1:4" s="99" customFormat="1" ht="19.5" customHeight="1">
      <c r="A660" s="105" t="s">
        <v>785</v>
      </c>
      <c r="B660" s="108">
        <v>205</v>
      </c>
      <c r="C660" s="105">
        <v>183</v>
      </c>
      <c r="D660" s="106">
        <f t="shared" si="7"/>
        <v>0.8926829268292683</v>
      </c>
    </row>
    <row r="661" spans="1:4" s="99" customFormat="1" ht="19.5" customHeight="1">
      <c r="A661" s="105" t="s">
        <v>786</v>
      </c>
      <c r="B661" s="108">
        <v>1089</v>
      </c>
      <c r="C661" s="105">
        <v>1393</v>
      </c>
      <c r="D661" s="106">
        <f t="shared" si="7"/>
        <v>1.2791551882460974</v>
      </c>
    </row>
    <row r="662" spans="1:4" s="99" customFormat="1" ht="19.5" customHeight="1">
      <c r="A662" s="105" t="s">
        <v>787</v>
      </c>
      <c r="B662" s="108">
        <v>58</v>
      </c>
      <c r="C662" s="105"/>
      <c r="D662" s="106">
        <f t="shared" si="7"/>
        <v>0</v>
      </c>
    </row>
    <row r="663" spans="1:4" s="99" customFormat="1" ht="19.5" customHeight="1">
      <c r="A663" s="105" t="s">
        <v>788</v>
      </c>
      <c r="B663" s="108">
        <v>3316</v>
      </c>
      <c r="C663" s="105">
        <v>2362</v>
      </c>
      <c r="D663" s="106">
        <f t="shared" si="7"/>
        <v>0.7123039806996381</v>
      </c>
    </row>
    <row r="664" spans="1:4" s="99" customFormat="1" ht="19.5" customHeight="1">
      <c r="A664" s="105" t="s">
        <v>789</v>
      </c>
      <c r="B664" s="108">
        <v>593</v>
      </c>
      <c r="C664" s="105">
        <v>175</v>
      </c>
      <c r="D664" s="106">
        <f t="shared" si="7"/>
        <v>0.2951096121416526</v>
      </c>
    </row>
    <row r="665" spans="1:4" s="99" customFormat="1" ht="19.5" customHeight="1">
      <c r="A665" s="105" t="s">
        <v>790</v>
      </c>
      <c r="B665" s="105">
        <f>SUM(B666:B667)</f>
        <v>71</v>
      </c>
      <c r="C665" s="105">
        <f>SUM(C666:C667)</f>
        <v>0</v>
      </c>
      <c r="D665" s="106">
        <f t="shared" si="7"/>
        <v>0</v>
      </c>
    </row>
    <row r="666" spans="1:4" s="99" customFormat="1" ht="19.5" customHeight="1">
      <c r="A666" s="105" t="s">
        <v>791</v>
      </c>
      <c r="B666" s="108">
        <v>0</v>
      </c>
      <c r="C666" s="105">
        <v>0</v>
      </c>
      <c r="D666" s="106" t="e">
        <f t="shared" si="7"/>
        <v>#DIV/0!</v>
      </c>
    </row>
    <row r="667" spans="1:4" s="99" customFormat="1" ht="19.5" customHeight="1">
      <c r="A667" s="105" t="s">
        <v>792</v>
      </c>
      <c r="B667" s="108">
        <v>71</v>
      </c>
      <c r="C667" s="105"/>
      <c r="D667" s="106">
        <f t="shared" si="7"/>
        <v>0</v>
      </c>
    </row>
    <row r="668" spans="1:4" s="99" customFormat="1" ht="19.5" customHeight="1">
      <c r="A668" s="105" t="s">
        <v>793</v>
      </c>
      <c r="B668" s="105">
        <f>SUM(B669:B671)</f>
        <v>1039</v>
      </c>
      <c r="C668" s="105">
        <f>SUM(C669:C671)</f>
        <v>867</v>
      </c>
      <c r="D668" s="106">
        <f t="shared" si="7"/>
        <v>0.8344562078922041</v>
      </c>
    </row>
    <row r="669" spans="1:4" s="99" customFormat="1" ht="19.5" customHeight="1">
      <c r="A669" s="105" t="s">
        <v>794</v>
      </c>
      <c r="B669" s="108">
        <v>605</v>
      </c>
      <c r="C669" s="105">
        <v>560</v>
      </c>
      <c r="D669" s="106">
        <f t="shared" si="7"/>
        <v>0.9256198347107438</v>
      </c>
    </row>
    <row r="670" spans="1:4" s="99" customFormat="1" ht="19.5" customHeight="1">
      <c r="A670" s="105" t="s">
        <v>795</v>
      </c>
      <c r="B670" s="108">
        <v>434</v>
      </c>
      <c r="C670" s="105">
        <v>307</v>
      </c>
      <c r="D670" s="106">
        <f t="shared" si="7"/>
        <v>0.7073732718894009</v>
      </c>
    </row>
    <row r="671" spans="1:4" s="99" customFormat="1" ht="19.5" customHeight="1">
      <c r="A671" s="105" t="s">
        <v>796</v>
      </c>
      <c r="B671" s="108">
        <v>0</v>
      </c>
      <c r="C671" s="105">
        <v>0</v>
      </c>
      <c r="D671" s="106" t="e">
        <f t="shared" si="7"/>
        <v>#DIV/0!</v>
      </c>
    </row>
    <row r="672" spans="1:4" s="99" customFormat="1" ht="19.5" customHeight="1">
      <c r="A672" s="105" t="s">
        <v>797</v>
      </c>
      <c r="B672" s="105">
        <f>SUM(B673:B676)</f>
        <v>64</v>
      </c>
      <c r="C672" s="105">
        <f>SUM(C673:C676)</f>
        <v>139</v>
      </c>
      <c r="D672" s="106">
        <f t="shared" si="7"/>
        <v>2.171875</v>
      </c>
    </row>
    <row r="673" spans="1:4" s="99" customFormat="1" ht="19.5" customHeight="1">
      <c r="A673" s="105" t="s">
        <v>798</v>
      </c>
      <c r="B673" s="108">
        <v>64</v>
      </c>
      <c r="C673" s="105">
        <v>139</v>
      </c>
      <c r="D673" s="106">
        <f t="shared" si="7"/>
        <v>2.171875</v>
      </c>
    </row>
    <row r="674" spans="1:4" s="99" customFormat="1" ht="19.5" customHeight="1">
      <c r="A674" s="105" t="s">
        <v>799</v>
      </c>
      <c r="B674" s="108">
        <v>0</v>
      </c>
      <c r="C674" s="105"/>
      <c r="D674" s="106"/>
    </row>
    <row r="675" spans="1:4" s="99" customFormat="1" ht="19.5" customHeight="1">
      <c r="A675" s="105" t="s">
        <v>800</v>
      </c>
      <c r="B675" s="108">
        <v>0</v>
      </c>
      <c r="C675" s="105"/>
      <c r="D675" s="106"/>
    </row>
    <row r="676" spans="1:4" s="99" customFormat="1" ht="19.5" customHeight="1">
      <c r="A676" s="105" t="s">
        <v>801</v>
      </c>
      <c r="B676" s="108">
        <v>0</v>
      </c>
      <c r="C676" s="105"/>
      <c r="D676" s="106"/>
    </row>
    <row r="677" spans="1:4" s="99" customFormat="1" ht="19.5" customHeight="1">
      <c r="A677" s="105" t="s">
        <v>802</v>
      </c>
      <c r="B677" s="105">
        <f>SUM(B678:B680)</f>
        <v>2558</v>
      </c>
      <c r="C677" s="105">
        <f>SUM(C678:C680)</f>
        <v>2457</v>
      </c>
      <c r="D677" s="106">
        <f t="shared" si="7"/>
        <v>0.9605160281469899</v>
      </c>
    </row>
    <row r="678" spans="1:4" s="99" customFormat="1" ht="19.5" customHeight="1">
      <c r="A678" s="105" t="s">
        <v>803</v>
      </c>
      <c r="B678" s="108">
        <v>2278</v>
      </c>
      <c r="C678" s="105">
        <v>2152</v>
      </c>
      <c r="D678" s="106">
        <f t="shared" si="7"/>
        <v>0.9446883230904302</v>
      </c>
    </row>
    <row r="679" spans="1:4" s="99" customFormat="1" ht="19.5" customHeight="1">
      <c r="A679" s="105" t="s">
        <v>804</v>
      </c>
      <c r="B679" s="108">
        <v>280</v>
      </c>
      <c r="C679" s="105">
        <v>305</v>
      </c>
      <c r="D679" s="106">
        <f t="shared" si="7"/>
        <v>1.0892857142857142</v>
      </c>
    </row>
    <row r="680" spans="1:4" s="99" customFormat="1" ht="19.5" customHeight="1">
      <c r="A680" s="105" t="s">
        <v>805</v>
      </c>
      <c r="B680" s="108">
        <v>0</v>
      </c>
      <c r="C680" s="105"/>
      <c r="D680" s="106"/>
    </row>
    <row r="681" spans="1:4" s="99" customFormat="1" ht="19.5" customHeight="1">
      <c r="A681" s="105" t="s">
        <v>806</v>
      </c>
      <c r="B681" s="105">
        <f>SUM(B682:B684)</f>
        <v>622</v>
      </c>
      <c r="C681" s="105">
        <f>SUM(C682:C684)</f>
        <v>530</v>
      </c>
      <c r="D681" s="106">
        <f t="shared" si="7"/>
        <v>0.8520900321543409</v>
      </c>
    </row>
    <row r="682" spans="1:4" s="99" customFormat="1" ht="19.5" customHeight="1">
      <c r="A682" s="105" t="s">
        <v>807</v>
      </c>
      <c r="B682" s="108">
        <v>622</v>
      </c>
      <c r="C682" s="105">
        <v>530</v>
      </c>
      <c r="D682" s="106">
        <f t="shared" si="7"/>
        <v>0.8520900321543409</v>
      </c>
    </row>
    <row r="683" spans="1:4" s="99" customFormat="1" ht="19.5" customHeight="1">
      <c r="A683" s="105" t="s">
        <v>808</v>
      </c>
      <c r="B683" s="108">
        <v>0</v>
      </c>
      <c r="C683" s="105"/>
      <c r="D683" s="106"/>
    </row>
    <row r="684" spans="1:4" s="99" customFormat="1" ht="19.5" customHeight="1">
      <c r="A684" s="105" t="s">
        <v>809</v>
      </c>
      <c r="B684" s="108">
        <v>0</v>
      </c>
      <c r="C684" s="105"/>
      <c r="D684" s="106"/>
    </row>
    <row r="685" spans="1:4" s="99" customFormat="1" ht="19.5" customHeight="1">
      <c r="A685" s="105" t="s">
        <v>810</v>
      </c>
      <c r="B685" s="105">
        <f>SUM(B686:B687)</f>
        <v>78</v>
      </c>
      <c r="C685" s="105">
        <f>SUM(C686:C687)</f>
        <v>65</v>
      </c>
      <c r="D685" s="106">
        <f t="shared" si="7"/>
        <v>0.8333333333333334</v>
      </c>
    </row>
    <row r="686" spans="1:4" s="99" customFormat="1" ht="19.5" customHeight="1">
      <c r="A686" s="105" t="s">
        <v>811</v>
      </c>
      <c r="B686" s="105">
        <v>78</v>
      </c>
      <c r="C686" s="105">
        <v>65</v>
      </c>
      <c r="D686" s="106">
        <f t="shared" si="7"/>
        <v>0.8333333333333334</v>
      </c>
    </row>
    <row r="687" spans="1:4" s="99" customFormat="1" ht="19.5" customHeight="1">
      <c r="A687" s="105" t="s">
        <v>812</v>
      </c>
      <c r="B687" s="105"/>
      <c r="C687" s="105"/>
      <c r="D687" s="106"/>
    </row>
    <row r="688" spans="1:4" s="99" customFormat="1" ht="19.5" customHeight="1">
      <c r="A688" s="105" t="s">
        <v>813</v>
      </c>
      <c r="B688" s="105">
        <f>SUM(B689:B696)</f>
        <v>616</v>
      </c>
      <c r="C688" s="105">
        <f>SUM(C689:C696)</f>
        <v>564</v>
      </c>
      <c r="D688" s="106">
        <f t="shared" si="7"/>
        <v>0.9155844155844156</v>
      </c>
    </row>
    <row r="689" spans="1:4" s="99" customFormat="1" ht="19.5" customHeight="1">
      <c r="A689" s="105" t="s">
        <v>313</v>
      </c>
      <c r="B689" s="108">
        <v>160</v>
      </c>
      <c r="C689" s="105">
        <v>134</v>
      </c>
      <c r="D689" s="106">
        <f t="shared" si="7"/>
        <v>0.8375</v>
      </c>
    </row>
    <row r="690" spans="1:4" s="99" customFormat="1" ht="19.5" customHeight="1">
      <c r="A690" s="105" t="s">
        <v>314</v>
      </c>
      <c r="B690" s="108">
        <v>0</v>
      </c>
      <c r="C690" s="105"/>
      <c r="D690" s="106"/>
    </row>
    <row r="691" spans="1:4" s="99" customFormat="1" ht="19.5" customHeight="1">
      <c r="A691" s="105" t="s">
        <v>315</v>
      </c>
      <c r="B691" s="108">
        <v>0</v>
      </c>
      <c r="C691" s="105"/>
      <c r="D691" s="106"/>
    </row>
    <row r="692" spans="1:4" s="99" customFormat="1" ht="19.5" customHeight="1">
      <c r="A692" s="105" t="s">
        <v>353</v>
      </c>
      <c r="B692" s="108">
        <v>0</v>
      </c>
      <c r="C692" s="105"/>
      <c r="D692" s="106"/>
    </row>
    <row r="693" spans="1:4" s="99" customFormat="1" ht="19.5" customHeight="1">
      <c r="A693" s="105" t="s">
        <v>814</v>
      </c>
      <c r="B693" s="108">
        <v>5</v>
      </c>
      <c r="C693" s="105"/>
      <c r="D693" s="106"/>
    </row>
    <row r="694" spans="1:4" s="99" customFormat="1" ht="19.5" customHeight="1">
      <c r="A694" s="105" t="s">
        <v>815</v>
      </c>
      <c r="B694" s="108">
        <v>451</v>
      </c>
      <c r="C694" s="105">
        <v>430</v>
      </c>
      <c r="D694" s="106">
        <f t="shared" si="7"/>
        <v>0.9534368070953437</v>
      </c>
    </row>
    <row r="695" spans="1:4" s="99" customFormat="1" ht="19.5" customHeight="1">
      <c r="A695" s="105" t="s">
        <v>322</v>
      </c>
      <c r="B695" s="108">
        <v>0</v>
      </c>
      <c r="C695" s="105">
        <v>0</v>
      </c>
      <c r="D695" s="106" t="e">
        <f t="shared" si="7"/>
        <v>#DIV/0!</v>
      </c>
    </row>
    <row r="696" spans="1:4" s="99" customFormat="1" ht="19.5" customHeight="1">
      <c r="A696" s="105" t="s">
        <v>816</v>
      </c>
      <c r="B696" s="108">
        <v>0</v>
      </c>
      <c r="C696" s="105"/>
      <c r="D696" s="106" t="e">
        <f t="shared" si="7"/>
        <v>#DIV/0!</v>
      </c>
    </row>
    <row r="697" spans="1:4" s="99" customFormat="1" ht="19.5" customHeight="1">
      <c r="A697" s="105" t="s">
        <v>817</v>
      </c>
      <c r="B697" s="105">
        <v>2076</v>
      </c>
      <c r="C697" s="105">
        <v>2160</v>
      </c>
      <c r="D697" s="106">
        <f t="shared" si="7"/>
        <v>1.0404624277456647</v>
      </c>
    </row>
    <row r="698" spans="1:4" s="99" customFormat="1" ht="19.5" customHeight="1">
      <c r="A698" s="119" t="s">
        <v>818</v>
      </c>
      <c r="B698" s="105">
        <v>15</v>
      </c>
      <c r="C698" s="105">
        <v>530</v>
      </c>
      <c r="D698" s="106">
        <f t="shared" si="7"/>
        <v>35.333333333333336</v>
      </c>
    </row>
    <row r="699" spans="1:4" s="99" customFormat="1" ht="19.5" customHeight="1">
      <c r="A699" s="119" t="s">
        <v>819</v>
      </c>
      <c r="B699" s="105">
        <f>B700+B710+B714+B723+B728+B735+B741+B744+B747+B748+B749+B755+B756+B757+B772</f>
        <v>12874</v>
      </c>
      <c r="C699" s="105">
        <f>C700+C710+C714+C723+C728+C735+C741+C744+C747+C748+C749+C755+C756+C757+C772</f>
        <v>13174</v>
      </c>
      <c r="D699" s="106">
        <f t="shared" si="7"/>
        <v>1.0233027807985087</v>
      </c>
    </row>
    <row r="700" spans="1:4" s="99" customFormat="1" ht="19.5" customHeight="1">
      <c r="A700" s="119" t="s">
        <v>820</v>
      </c>
      <c r="B700" s="105">
        <f>SUM(B701:B709)</f>
        <v>0</v>
      </c>
      <c r="C700" s="105">
        <f>SUM(C701:C709)</f>
        <v>0</v>
      </c>
      <c r="D700" s="106" t="e">
        <f t="shared" si="7"/>
        <v>#DIV/0!</v>
      </c>
    </row>
    <row r="701" spans="1:4" s="99" customFormat="1" ht="19.5" customHeight="1">
      <c r="A701" s="119" t="s">
        <v>313</v>
      </c>
      <c r="B701" s="105"/>
      <c r="C701" s="105"/>
      <c r="D701" s="106" t="e">
        <f t="shared" si="7"/>
        <v>#DIV/0!</v>
      </c>
    </row>
    <row r="702" spans="1:4" s="99" customFormat="1" ht="19.5" customHeight="1">
      <c r="A702" s="119" t="s">
        <v>314</v>
      </c>
      <c r="B702" s="105"/>
      <c r="C702" s="105"/>
      <c r="D702" s="106"/>
    </row>
    <row r="703" spans="1:4" s="99" customFormat="1" ht="19.5" customHeight="1">
      <c r="A703" s="119" t="s">
        <v>315</v>
      </c>
      <c r="B703" s="105"/>
      <c r="C703" s="105"/>
      <c r="D703" s="106"/>
    </row>
    <row r="704" spans="1:4" s="99" customFormat="1" ht="19.5" customHeight="1">
      <c r="A704" s="119" t="s">
        <v>821</v>
      </c>
      <c r="B704" s="105"/>
      <c r="C704" s="105"/>
      <c r="D704" s="106"/>
    </row>
    <row r="705" spans="1:4" s="99" customFormat="1" ht="19.5" customHeight="1">
      <c r="A705" s="119" t="s">
        <v>822</v>
      </c>
      <c r="B705" s="105"/>
      <c r="C705" s="105"/>
      <c r="D705" s="106"/>
    </row>
    <row r="706" spans="1:4" s="99" customFormat="1" ht="19.5" customHeight="1">
      <c r="A706" s="119" t="s">
        <v>823</v>
      </c>
      <c r="B706" s="105"/>
      <c r="C706" s="105"/>
      <c r="D706" s="106"/>
    </row>
    <row r="707" spans="1:4" s="99" customFormat="1" ht="19.5" customHeight="1">
      <c r="A707" s="119" t="s">
        <v>824</v>
      </c>
      <c r="B707" s="105"/>
      <c r="C707" s="105"/>
      <c r="D707" s="106"/>
    </row>
    <row r="708" spans="1:4" s="99" customFormat="1" ht="19.5" customHeight="1">
      <c r="A708" s="119" t="s">
        <v>825</v>
      </c>
      <c r="B708" s="105"/>
      <c r="C708" s="105"/>
      <c r="D708" s="106"/>
    </row>
    <row r="709" spans="1:4" s="99" customFormat="1" ht="19.5" customHeight="1">
      <c r="A709" s="119" t="s">
        <v>826</v>
      </c>
      <c r="B709" s="105"/>
      <c r="C709" s="105"/>
      <c r="D709" s="106"/>
    </row>
    <row r="710" spans="1:4" s="99" customFormat="1" ht="19.5" customHeight="1">
      <c r="A710" s="119" t="s">
        <v>827</v>
      </c>
      <c r="B710" s="116">
        <f>SUM(B711:B713)</f>
        <v>0</v>
      </c>
      <c r="C710" s="116">
        <f>SUM(C711:C713)</f>
        <v>0</v>
      </c>
      <c r="D710" s="106" t="e">
        <f>C710/B710</f>
        <v>#DIV/0!</v>
      </c>
    </row>
    <row r="711" spans="1:4" s="99" customFormat="1" ht="19.5" customHeight="1">
      <c r="A711" s="119" t="s">
        <v>828</v>
      </c>
      <c r="B711" s="105">
        <v>0</v>
      </c>
      <c r="C711" s="116">
        <v>0</v>
      </c>
      <c r="D711" s="106" t="e">
        <f>C711/B711</f>
        <v>#DIV/0!</v>
      </c>
    </row>
    <row r="712" spans="1:4" s="99" customFormat="1" ht="19.5" customHeight="1">
      <c r="A712" s="119" t="s">
        <v>829</v>
      </c>
      <c r="B712" s="117"/>
      <c r="C712" s="117"/>
      <c r="D712" s="106"/>
    </row>
    <row r="713" spans="1:4" s="99" customFormat="1" ht="19.5" customHeight="1">
      <c r="A713" s="119" t="s">
        <v>830</v>
      </c>
      <c r="B713" s="117"/>
      <c r="C713" s="117"/>
      <c r="D713" s="106"/>
    </row>
    <row r="714" spans="1:4" s="99" customFormat="1" ht="19.5" customHeight="1">
      <c r="A714" s="119" t="s">
        <v>831</v>
      </c>
      <c r="B714" s="116">
        <f>SUM(B715:B722)</f>
        <v>5988</v>
      </c>
      <c r="C714" s="116">
        <f>SUM(C715:C722)</f>
        <v>7119</v>
      </c>
      <c r="D714" s="106">
        <f>C714/B714</f>
        <v>1.1888777555110221</v>
      </c>
    </row>
    <row r="715" spans="1:4" s="99" customFormat="1" ht="19.5" customHeight="1">
      <c r="A715" s="119" t="s">
        <v>832</v>
      </c>
      <c r="B715" s="108">
        <v>2475</v>
      </c>
      <c r="C715" s="116">
        <v>2951</v>
      </c>
      <c r="D715" s="106">
        <f>C715/B715</f>
        <v>1.1923232323232322</v>
      </c>
    </row>
    <row r="716" spans="1:4" s="99" customFormat="1" ht="19.5" customHeight="1">
      <c r="A716" s="119" t="s">
        <v>833</v>
      </c>
      <c r="B716" s="108">
        <v>3341</v>
      </c>
      <c r="C716" s="116">
        <v>3852</v>
      </c>
      <c r="D716" s="106">
        <f>C716/B716</f>
        <v>1.152948219096079</v>
      </c>
    </row>
    <row r="717" spans="1:4" s="99" customFormat="1" ht="19.5" customHeight="1">
      <c r="A717" s="119" t="s">
        <v>834</v>
      </c>
      <c r="B717" s="108">
        <v>0</v>
      </c>
      <c r="C717" s="117"/>
      <c r="D717" s="106"/>
    </row>
    <row r="718" spans="1:4" s="99" customFormat="1" ht="19.5" customHeight="1">
      <c r="A718" s="119" t="s">
        <v>835</v>
      </c>
      <c r="B718" s="108">
        <v>137</v>
      </c>
      <c r="C718" s="116">
        <v>146</v>
      </c>
      <c r="D718" s="106">
        <f>C718/B718</f>
        <v>1.0656934306569343</v>
      </c>
    </row>
    <row r="719" spans="1:4" s="99" customFormat="1" ht="19.5" customHeight="1">
      <c r="A719" s="119" t="s">
        <v>836</v>
      </c>
      <c r="B719" s="108">
        <v>0</v>
      </c>
      <c r="C719" s="117"/>
      <c r="D719" s="106"/>
    </row>
    <row r="720" spans="1:4" s="99" customFormat="1" ht="19.5" customHeight="1">
      <c r="A720" s="119" t="s">
        <v>837</v>
      </c>
      <c r="B720" s="108">
        <v>0</v>
      </c>
      <c r="C720" s="117"/>
      <c r="D720" s="106"/>
    </row>
    <row r="721" spans="1:4" s="99" customFormat="1" ht="19.5" customHeight="1">
      <c r="A721" s="119" t="s">
        <v>838</v>
      </c>
      <c r="B721" s="108">
        <v>0</v>
      </c>
      <c r="C721" s="117"/>
      <c r="D721" s="106"/>
    </row>
    <row r="722" spans="1:4" s="99" customFormat="1" ht="19.5" customHeight="1">
      <c r="A722" s="119" t="s">
        <v>839</v>
      </c>
      <c r="B722" s="108">
        <v>35</v>
      </c>
      <c r="C722" s="116">
        <v>170</v>
      </c>
      <c r="D722" s="106">
        <f>C722/B722</f>
        <v>4.857142857142857</v>
      </c>
    </row>
    <row r="723" spans="1:4" s="99" customFormat="1" ht="19.5" customHeight="1">
      <c r="A723" s="119" t="s">
        <v>840</v>
      </c>
      <c r="B723" s="116">
        <f>SUM(B724:B727)</f>
        <v>6422</v>
      </c>
      <c r="C723" s="116">
        <f>SUM(C724:C727)</f>
        <v>3712</v>
      </c>
      <c r="D723" s="106">
        <f>C723/B723</f>
        <v>0.5780130800373715</v>
      </c>
    </row>
    <row r="724" spans="1:4" s="99" customFormat="1" ht="19.5" customHeight="1">
      <c r="A724" s="119" t="s">
        <v>841</v>
      </c>
      <c r="B724" s="108">
        <v>272</v>
      </c>
      <c r="C724" s="117"/>
      <c r="D724" s="106"/>
    </row>
    <row r="725" spans="1:4" s="99" customFormat="1" ht="19.5" customHeight="1">
      <c r="A725" s="119" t="s">
        <v>842</v>
      </c>
      <c r="B725" s="108">
        <v>4430</v>
      </c>
      <c r="C725" s="116">
        <v>3712</v>
      </c>
      <c r="D725" s="106">
        <f>C725/B725</f>
        <v>0.837923250564334</v>
      </c>
    </row>
    <row r="726" spans="1:4" s="99" customFormat="1" ht="19.5" customHeight="1">
      <c r="A726" s="119" t="s">
        <v>843</v>
      </c>
      <c r="B726" s="108">
        <v>20</v>
      </c>
      <c r="C726" s="117"/>
      <c r="D726" s="106"/>
    </row>
    <row r="727" spans="1:4" s="99" customFormat="1" ht="19.5" customHeight="1">
      <c r="A727" s="119" t="s">
        <v>844</v>
      </c>
      <c r="B727" s="116">
        <v>1700</v>
      </c>
      <c r="C727" s="117"/>
      <c r="D727" s="106"/>
    </row>
    <row r="728" spans="1:4" s="99" customFormat="1" ht="19.5" customHeight="1">
      <c r="A728" s="119" t="s">
        <v>845</v>
      </c>
      <c r="B728" s="105">
        <f>SUM(B729:B734)</f>
        <v>22</v>
      </c>
      <c r="C728" s="105">
        <f>SUM(C729:C734)</f>
        <v>30</v>
      </c>
      <c r="D728" s="106">
        <f>C728/B728</f>
        <v>1.3636363636363635</v>
      </c>
    </row>
    <row r="729" spans="1:4" s="99" customFormat="1" ht="19.5" customHeight="1">
      <c r="A729" s="119" t="s">
        <v>846</v>
      </c>
      <c r="B729" s="105">
        <v>22</v>
      </c>
      <c r="C729" s="105">
        <v>30</v>
      </c>
      <c r="D729" s="106">
        <f>C729/B729</f>
        <v>1.3636363636363635</v>
      </c>
    </row>
    <row r="730" spans="1:4" s="99" customFormat="1" ht="19.5" customHeight="1">
      <c r="A730" s="119" t="s">
        <v>847</v>
      </c>
      <c r="B730" s="105">
        <v>0</v>
      </c>
      <c r="C730" s="105"/>
      <c r="D730" s="106" t="e">
        <f>C730/B730</f>
        <v>#DIV/0!</v>
      </c>
    </row>
    <row r="731" spans="1:4" s="99" customFormat="1" ht="19.5" customHeight="1">
      <c r="A731" s="119" t="s">
        <v>848</v>
      </c>
      <c r="B731" s="105"/>
      <c r="C731" s="105"/>
      <c r="D731" s="106"/>
    </row>
    <row r="732" spans="1:4" s="99" customFormat="1" ht="19.5" customHeight="1">
      <c r="A732" s="119" t="s">
        <v>849</v>
      </c>
      <c r="B732" s="105"/>
      <c r="C732" s="105"/>
      <c r="D732" s="106"/>
    </row>
    <row r="733" spans="1:4" s="99" customFormat="1" ht="19.5" customHeight="1">
      <c r="A733" s="119" t="s">
        <v>850</v>
      </c>
      <c r="B733" s="105"/>
      <c r="C733" s="105"/>
      <c r="D733" s="106"/>
    </row>
    <row r="734" spans="1:4" s="99" customFormat="1" ht="19.5" customHeight="1">
      <c r="A734" s="119" t="s">
        <v>851</v>
      </c>
      <c r="B734" s="105"/>
      <c r="C734" s="105"/>
      <c r="D734" s="106"/>
    </row>
    <row r="735" spans="1:4" s="99" customFormat="1" ht="19.5" customHeight="1">
      <c r="A735" s="119" t="s">
        <v>852</v>
      </c>
      <c r="B735" s="105">
        <f>SUM(B736:B740)</f>
        <v>275</v>
      </c>
      <c r="C735" s="105">
        <f>SUM(C736:C740)</f>
        <v>253</v>
      </c>
      <c r="D735" s="106">
        <f>C735/B735</f>
        <v>0.92</v>
      </c>
    </row>
    <row r="736" spans="1:4" s="99" customFormat="1" ht="19.5" customHeight="1">
      <c r="A736" s="119" t="s">
        <v>853</v>
      </c>
      <c r="B736" s="105">
        <v>275</v>
      </c>
      <c r="C736" s="105">
        <v>253</v>
      </c>
      <c r="D736" s="106">
        <f>C736/B736</f>
        <v>0.92</v>
      </c>
    </row>
    <row r="737" spans="1:4" s="99" customFormat="1" ht="19.5" customHeight="1">
      <c r="A737" s="119" t="s">
        <v>854</v>
      </c>
      <c r="B737" s="105">
        <v>0</v>
      </c>
      <c r="C737" s="105">
        <v>0</v>
      </c>
      <c r="D737" s="106" t="e">
        <f>C737/B737</f>
        <v>#DIV/0!</v>
      </c>
    </row>
    <row r="738" spans="1:4" s="99" customFormat="1" ht="19.5" customHeight="1">
      <c r="A738" s="119" t="s">
        <v>855</v>
      </c>
      <c r="B738" s="105"/>
      <c r="C738" s="105"/>
      <c r="D738" s="106"/>
    </row>
    <row r="739" spans="1:4" s="99" customFormat="1" ht="19.5" customHeight="1">
      <c r="A739" s="119" t="s">
        <v>856</v>
      </c>
      <c r="B739" s="105"/>
      <c r="C739" s="105"/>
      <c r="D739" s="106"/>
    </row>
    <row r="740" spans="1:4" s="99" customFormat="1" ht="19.5" customHeight="1">
      <c r="A740" s="119" t="s">
        <v>857</v>
      </c>
      <c r="B740" s="105">
        <v>0</v>
      </c>
      <c r="C740" s="105">
        <v>0</v>
      </c>
      <c r="D740" s="106" t="e">
        <f>C740/B740</f>
        <v>#DIV/0!</v>
      </c>
    </row>
    <row r="741" spans="1:4" s="99" customFormat="1" ht="19.5" customHeight="1">
      <c r="A741" s="119" t="s">
        <v>858</v>
      </c>
      <c r="B741" s="105">
        <f>SUM(B742:B743)</f>
        <v>0</v>
      </c>
      <c r="C741" s="105">
        <f>SUM(C742:C743)</f>
        <v>0</v>
      </c>
      <c r="D741" s="106"/>
    </row>
    <row r="742" spans="1:4" s="99" customFormat="1" ht="19.5" customHeight="1">
      <c r="A742" s="119" t="s">
        <v>859</v>
      </c>
      <c r="B742" s="105"/>
      <c r="C742" s="105"/>
      <c r="D742" s="106"/>
    </row>
    <row r="743" spans="1:4" s="99" customFormat="1" ht="19.5" customHeight="1">
      <c r="A743" s="119" t="s">
        <v>860</v>
      </c>
      <c r="B743" s="105"/>
      <c r="C743" s="105"/>
      <c r="D743" s="106"/>
    </row>
    <row r="744" spans="1:4" s="99" customFormat="1" ht="19.5" customHeight="1">
      <c r="A744" s="119" t="s">
        <v>861</v>
      </c>
      <c r="B744" s="105">
        <f>SUM(B745:B746)</f>
        <v>0</v>
      </c>
      <c r="C744" s="105">
        <f>SUM(C745:C746)</f>
        <v>0</v>
      </c>
      <c r="D744" s="106"/>
    </row>
    <row r="745" spans="1:4" s="99" customFormat="1" ht="19.5" customHeight="1">
      <c r="A745" s="119" t="s">
        <v>862</v>
      </c>
      <c r="B745" s="105"/>
      <c r="C745" s="105"/>
      <c r="D745" s="106"/>
    </row>
    <row r="746" spans="1:4" s="99" customFormat="1" ht="19.5" customHeight="1">
      <c r="A746" s="119" t="s">
        <v>863</v>
      </c>
      <c r="B746" s="105"/>
      <c r="C746" s="105"/>
      <c r="D746" s="106"/>
    </row>
    <row r="747" spans="1:4" s="99" customFormat="1" ht="19.5" customHeight="1">
      <c r="A747" s="119" t="s">
        <v>864</v>
      </c>
      <c r="B747" s="105"/>
      <c r="C747" s="105"/>
      <c r="D747" s="106"/>
    </row>
    <row r="748" spans="1:4" s="99" customFormat="1" ht="19.5" customHeight="1">
      <c r="A748" s="119" t="s">
        <v>865</v>
      </c>
      <c r="B748" s="105">
        <v>21</v>
      </c>
      <c r="C748" s="105"/>
      <c r="D748" s="106">
        <f>C748/B748</f>
        <v>0</v>
      </c>
    </row>
    <row r="749" spans="1:4" s="99" customFormat="1" ht="19.5" customHeight="1">
      <c r="A749" s="119" t="s">
        <v>866</v>
      </c>
      <c r="B749" s="105">
        <f>SUM(B750:B754)</f>
        <v>0</v>
      </c>
      <c r="C749" s="105">
        <f>SUM(C750:C754)</f>
        <v>0</v>
      </c>
      <c r="D749" s="106"/>
    </row>
    <row r="750" spans="1:4" s="99" customFormat="1" ht="19.5" customHeight="1">
      <c r="A750" s="119" t="s">
        <v>867</v>
      </c>
      <c r="B750" s="105"/>
      <c r="C750" s="105"/>
      <c r="D750" s="106"/>
    </row>
    <row r="751" spans="1:4" s="99" customFormat="1" ht="19.5" customHeight="1">
      <c r="A751" s="119" t="s">
        <v>868</v>
      </c>
      <c r="B751" s="105"/>
      <c r="C751" s="105"/>
      <c r="D751" s="106"/>
    </row>
    <row r="752" spans="1:4" s="99" customFormat="1" ht="19.5" customHeight="1">
      <c r="A752" s="119" t="s">
        <v>869</v>
      </c>
      <c r="B752" s="105"/>
      <c r="C752" s="105"/>
      <c r="D752" s="106"/>
    </row>
    <row r="753" spans="1:4" s="99" customFormat="1" ht="19.5" customHeight="1">
      <c r="A753" s="119" t="s">
        <v>870</v>
      </c>
      <c r="B753" s="105"/>
      <c r="C753" s="105"/>
      <c r="D753" s="106"/>
    </row>
    <row r="754" spans="1:4" s="99" customFormat="1" ht="19.5" customHeight="1">
      <c r="A754" s="119" t="s">
        <v>871</v>
      </c>
      <c r="B754" s="105"/>
      <c r="C754" s="105"/>
      <c r="D754" s="106"/>
    </row>
    <row r="755" spans="1:4" s="99" customFormat="1" ht="19.5" customHeight="1">
      <c r="A755" s="119" t="s">
        <v>872</v>
      </c>
      <c r="B755" s="105"/>
      <c r="C755" s="105"/>
      <c r="D755" s="106"/>
    </row>
    <row r="756" spans="1:4" s="99" customFormat="1" ht="19.5" customHeight="1">
      <c r="A756" s="119" t="s">
        <v>873</v>
      </c>
      <c r="B756" s="105"/>
      <c r="C756" s="105"/>
      <c r="D756" s="106"/>
    </row>
    <row r="757" spans="1:4" s="99" customFormat="1" ht="19.5" customHeight="1">
      <c r="A757" s="119" t="s">
        <v>874</v>
      </c>
      <c r="B757" s="105">
        <f>SUM(B758:B771)</f>
        <v>0</v>
      </c>
      <c r="C757" s="105">
        <f>SUM(C758:C771)</f>
        <v>0</v>
      </c>
      <c r="D757" s="106"/>
    </row>
    <row r="758" spans="1:4" s="99" customFormat="1" ht="19.5" customHeight="1">
      <c r="A758" s="119" t="s">
        <v>313</v>
      </c>
      <c r="B758" s="105"/>
      <c r="C758" s="105"/>
      <c r="D758" s="106"/>
    </row>
    <row r="759" spans="1:4" s="99" customFormat="1" ht="19.5" customHeight="1">
      <c r="A759" s="119" t="s">
        <v>314</v>
      </c>
      <c r="B759" s="105"/>
      <c r="C759" s="105"/>
      <c r="D759" s="106"/>
    </row>
    <row r="760" spans="1:4" s="99" customFormat="1" ht="19.5" customHeight="1">
      <c r="A760" s="119" t="s">
        <v>315</v>
      </c>
      <c r="B760" s="105"/>
      <c r="C760" s="105"/>
      <c r="D760" s="106"/>
    </row>
    <row r="761" spans="1:4" s="99" customFormat="1" ht="19.5" customHeight="1">
      <c r="A761" s="119" t="s">
        <v>875</v>
      </c>
      <c r="B761" s="105"/>
      <c r="C761" s="105"/>
      <c r="D761" s="106"/>
    </row>
    <row r="762" spans="1:4" s="99" customFormat="1" ht="19.5" customHeight="1">
      <c r="A762" s="119" t="s">
        <v>876</v>
      </c>
      <c r="B762" s="105"/>
      <c r="C762" s="105"/>
      <c r="D762" s="106"/>
    </row>
    <row r="763" spans="1:4" s="99" customFormat="1" ht="19.5" customHeight="1">
      <c r="A763" s="119" t="s">
        <v>877</v>
      </c>
      <c r="B763" s="105"/>
      <c r="C763" s="105"/>
      <c r="D763" s="106"/>
    </row>
    <row r="764" spans="1:4" s="99" customFormat="1" ht="19.5" customHeight="1">
      <c r="A764" s="119" t="s">
        <v>878</v>
      </c>
      <c r="B764" s="105"/>
      <c r="C764" s="105"/>
      <c r="D764" s="106"/>
    </row>
    <row r="765" spans="1:4" s="99" customFormat="1" ht="19.5" customHeight="1">
      <c r="A765" s="119" t="s">
        <v>879</v>
      </c>
      <c r="B765" s="105"/>
      <c r="C765" s="105"/>
      <c r="D765" s="106"/>
    </row>
    <row r="766" spans="1:4" s="99" customFormat="1" ht="19.5" customHeight="1">
      <c r="A766" s="119" t="s">
        <v>880</v>
      </c>
      <c r="B766" s="105"/>
      <c r="C766" s="105"/>
      <c r="D766" s="106"/>
    </row>
    <row r="767" spans="1:4" s="99" customFormat="1" ht="19.5" customHeight="1">
      <c r="A767" s="119" t="s">
        <v>881</v>
      </c>
      <c r="B767" s="105"/>
      <c r="C767" s="105"/>
      <c r="D767" s="106"/>
    </row>
    <row r="768" spans="1:4" s="99" customFormat="1" ht="19.5" customHeight="1">
      <c r="A768" s="119" t="s">
        <v>353</v>
      </c>
      <c r="B768" s="105"/>
      <c r="C768" s="105"/>
      <c r="D768" s="106"/>
    </row>
    <row r="769" spans="1:4" s="99" customFormat="1" ht="19.5" customHeight="1">
      <c r="A769" s="119" t="s">
        <v>882</v>
      </c>
      <c r="B769" s="105"/>
      <c r="C769" s="105"/>
      <c r="D769" s="106"/>
    </row>
    <row r="770" spans="1:4" s="99" customFormat="1" ht="19.5" customHeight="1">
      <c r="A770" s="119" t="s">
        <v>322</v>
      </c>
      <c r="B770" s="105"/>
      <c r="C770" s="105"/>
      <c r="D770" s="106"/>
    </row>
    <row r="771" spans="1:4" s="99" customFormat="1" ht="19.5" customHeight="1">
      <c r="A771" s="119" t="s">
        <v>883</v>
      </c>
      <c r="B771" s="105"/>
      <c r="C771" s="105"/>
      <c r="D771" s="106"/>
    </row>
    <row r="772" spans="1:4" s="99" customFormat="1" ht="19.5" customHeight="1">
      <c r="A772" s="119" t="s">
        <v>884</v>
      </c>
      <c r="B772" s="105">
        <v>146</v>
      </c>
      <c r="C772" s="105">
        <v>2060</v>
      </c>
      <c r="D772" s="106">
        <f>C772/B772</f>
        <v>14.10958904109589</v>
      </c>
    </row>
    <row r="773" spans="1:4" s="99" customFormat="1" ht="19.5" customHeight="1">
      <c r="A773" s="119" t="s">
        <v>885</v>
      </c>
      <c r="B773" s="105">
        <f>B774+B785+B786+B789+B790+B791</f>
        <v>15244</v>
      </c>
      <c r="C773" s="105">
        <f>C774+C785+C786+C789+C790+C791</f>
        <v>14144</v>
      </c>
      <c r="D773" s="106">
        <f>C773/B773</f>
        <v>0.9278404618210443</v>
      </c>
    </row>
    <row r="774" spans="1:4" s="99" customFormat="1" ht="19.5" customHeight="1">
      <c r="A774" s="119" t="s">
        <v>886</v>
      </c>
      <c r="B774" s="105">
        <f>SUM(B775:B784)</f>
        <v>1044</v>
      </c>
      <c r="C774" s="105">
        <f>SUM(C775:C784)</f>
        <v>1422</v>
      </c>
      <c r="D774" s="106">
        <f aca="true" t="shared" si="8" ref="D774:D831">C774/B774</f>
        <v>1.3620689655172413</v>
      </c>
    </row>
    <row r="775" spans="1:4" s="99" customFormat="1" ht="19.5" customHeight="1">
      <c r="A775" s="119" t="s">
        <v>313</v>
      </c>
      <c r="B775" s="108">
        <v>495</v>
      </c>
      <c r="C775" s="105">
        <v>486</v>
      </c>
      <c r="D775" s="106">
        <f t="shared" si="8"/>
        <v>0.9818181818181818</v>
      </c>
    </row>
    <row r="776" spans="1:4" s="99" customFormat="1" ht="19.5" customHeight="1">
      <c r="A776" s="119" t="s">
        <v>314</v>
      </c>
      <c r="B776" s="108">
        <v>0</v>
      </c>
      <c r="C776" s="105"/>
      <c r="D776" s="106"/>
    </row>
    <row r="777" spans="1:4" s="99" customFormat="1" ht="19.5" customHeight="1">
      <c r="A777" s="119" t="s">
        <v>315</v>
      </c>
      <c r="B777" s="108">
        <v>0</v>
      </c>
      <c r="C777" s="105"/>
      <c r="D777" s="106"/>
    </row>
    <row r="778" spans="1:4" s="99" customFormat="1" ht="19.5" customHeight="1">
      <c r="A778" s="119" t="s">
        <v>887</v>
      </c>
      <c r="B778" s="108">
        <v>191</v>
      </c>
      <c r="C778" s="105">
        <v>191</v>
      </c>
      <c r="D778" s="106">
        <f t="shared" si="8"/>
        <v>1</v>
      </c>
    </row>
    <row r="779" spans="1:4" s="99" customFormat="1" ht="19.5" customHeight="1">
      <c r="A779" s="119" t="s">
        <v>888</v>
      </c>
      <c r="B779" s="108">
        <v>0</v>
      </c>
      <c r="C779" s="105"/>
      <c r="D779" s="106"/>
    </row>
    <row r="780" spans="1:4" s="99" customFormat="1" ht="19.5" customHeight="1">
      <c r="A780" s="119" t="s">
        <v>889</v>
      </c>
      <c r="B780" s="108">
        <v>0</v>
      </c>
      <c r="C780" s="105"/>
      <c r="D780" s="106"/>
    </row>
    <row r="781" spans="1:4" s="99" customFormat="1" ht="19.5" customHeight="1">
      <c r="A781" s="119" t="s">
        <v>890</v>
      </c>
      <c r="B781" s="108">
        <v>163</v>
      </c>
      <c r="C781" s="105">
        <v>283</v>
      </c>
      <c r="D781" s="106">
        <f t="shared" si="8"/>
        <v>1.7361963190184049</v>
      </c>
    </row>
    <row r="782" spans="1:4" s="99" customFormat="1" ht="19.5" customHeight="1">
      <c r="A782" s="119" t="s">
        <v>891</v>
      </c>
      <c r="B782" s="108">
        <v>0</v>
      </c>
      <c r="C782" s="105"/>
      <c r="D782" s="106"/>
    </row>
    <row r="783" spans="1:4" s="99" customFormat="1" ht="19.5" customHeight="1">
      <c r="A783" s="119" t="s">
        <v>892</v>
      </c>
      <c r="B783" s="108">
        <v>0</v>
      </c>
      <c r="C783" s="105"/>
      <c r="D783" s="106"/>
    </row>
    <row r="784" spans="1:4" s="99" customFormat="1" ht="19.5" customHeight="1">
      <c r="A784" s="119" t="s">
        <v>893</v>
      </c>
      <c r="B784" s="108">
        <v>195</v>
      </c>
      <c r="C784" s="105">
        <v>462</v>
      </c>
      <c r="D784" s="106">
        <f t="shared" si="8"/>
        <v>2.3692307692307693</v>
      </c>
    </row>
    <row r="785" spans="1:4" s="99" customFormat="1" ht="19.5" customHeight="1">
      <c r="A785" s="119" t="s">
        <v>894</v>
      </c>
      <c r="B785" s="105">
        <v>396</v>
      </c>
      <c r="C785" s="105">
        <v>350</v>
      </c>
      <c r="D785" s="106">
        <f t="shared" si="8"/>
        <v>0.8838383838383839</v>
      </c>
    </row>
    <row r="786" spans="1:4" s="99" customFormat="1" ht="19.5" customHeight="1">
      <c r="A786" s="119" t="s">
        <v>895</v>
      </c>
      <c r="B786" s="105">
        <f>SUM(B787:B788)</f>
        <v>9021</v>
      </c>
      <c r="C786" s="105">
        <f>SUM(C787:C788)</f>
        <v>9779</v>
      </c>
      <c r="D786" s="106">
        <f t="shared" si="8"/>
        <v>1.0840261611794701</v>
      </c>
    </row>
    <row r="787" spans="1:4" s="99" customFormat="1" ht="19.5" customHeight="1">
      <c r="A787" s="119" t="s">
        <v>896</v>
      </c>
      <c r="B787" s="108">
        <v>8416</v>
      </c>
      <c r="C787" s="105">
        <v>8342</v>
      </c>
      <c r="D787" s="106">
        <f t="shared" si="8"/>
        <v>0.9912072243346007</v>
      </c>
    </row>
    <row r="788" spans="1:4" s="99" customFormat="1" ht="19.5" customHeight="1">
      <c r="A788" s="119" t="s">
        <v>897</v>
      </c>
      <c r="B788" s="108">
        <v>605</v>
      </c>
      <c r="C788" s="105">
        <v>1437</v>
      </c>
      <c r="D788" s="106">
        <f t="shared" si="8"/>
        <v>2.375206611570248</v>
      </c>
    </row>
    <row r="789" spans="1:4" s="99" customFormat="1" ht="19.5" customHeight="1">
      <c r="A789" s="119" t="s">
        <v>898</v>
      </c>
      <c r="B789" s="105">
        <v>1543</v>
      </c>
      <c r="C789" s="105">
        <v>1469</v>
      </c>
      <c r="D789" s="106">
        <f t="shared" si="8"/>
        <v>0.9520414776409591</v>
      </c>
    </row>
    <row r="790" spans="1:4" s="99" customFormat="1" ht="19.5" customHeight="1">
      <c r="A790" s="119" t="s">
        <v>899</v>
      </c>
      <c r="B790" s="105">
        <v>140</v>
      </c>
      <c r="C790" s="105">
        <v>124</v>
      </c>
      <c r="D790" s="106">
        <f t="shared" si="8"/>
        <v>0.8857142857142857</v>
      </c>
    </row>
    <row r="791" spans="1:4" s="99" customFormat="1" ht="19.5" customHeight="1">
      <c r="A791" s="119" t="s">
        <v>900</v>
      </c>
      <c r="B791" s="105">
        <v>3100</v>
      </c>
      <c r="C791" s="105">
        <v>1000</v>
      </c>
      <c r="D791" s="106"/>
    </row>
    <row r="792" spans="1:4" s="99" customFormat="1" ht="19.5" customHeight="1">
      <c r="A792" s="119" t="s">
        <v>901</v>
      </c>
      <c r="B792" s="105">
        <f>B793+B819+B844+B872+B883+B890+B897+B900</f>
        <v>86599</v>
      </c>
      <c r="C792" s="105">
        <f>C793+C819+C844+C872+C883+C890+C897+C900</f>
        <v>86159</v>
      </c>
      <c r="D792" s="106">
        <f t="shared" si="8"/>
        <v>0.9949191099204379</v>
      </c>
    </row>
    <row r="793" spans="1:4" s="99" customFormat="1" ht="19.5" customHeight="1">
      <c r="A793" s="119" t="s">
        <v>902</v>
      </c>
      <c r="B793" s="105">
        <f>SUM(B794:B818)</f>
        <v>20725</v>
      </c>
      <c r="C793" s="105">
        <f>SUM(C794:C818)</f>
        <v>18761</v>
      </c>
      <c r="D793" s="106">
        <f t="shared" si="8"/>
        <v>0.9052352231604343</v>
      </c>
    </row>
    <row r="794" spans="1:4" s="99" customFormat="1" ht="19.5" customHeight="1">
      <c r="A794" s="119" t="s">
        <v>313</v>
      </c>
      <c r="B794" s="108">
        <v>504</v>
      </c>
      <c r="C794" s="105">
        <v>715</v>
      </c>
      <c r="D794" s="106">
        <f t="shared" si="8"/>
        <v>1.4186507936507937</v>
      </c>
    </row>
    <row r="795" spans="1:4" s="99" customFormat="1" ht="19.5" customHeight="1">
      <c r="A795" s="119" t="s">
        <v>314</v>
      </c>
      <c r="B795" s="108">
        <v>0</v>
      </c>
      <c r="C795" s="105"/>
      <c r="D795" s="106"/>
    </row>
    <row r="796" spans="1:4" s="99" customFormat="1" ht="19.5" customHeight="1">
      <c r="A796" s="119" t="s">
        <v>315</v>
      </c>
      <c r="B796" s="108">
        <v>0</v>
      </c>
      <c r="C796" s="105"/>
      <c r="D796" s="106"/>
    </row>
    <row r="797" spans="1:4" s="99" customFormat="1" ht="19.5" customHeight="1">
      <c r="A797" s="119" t="s">
        <v>322</v>
      </c>
      <c r="B797" s="108">
        <v>2960</v>
      </c>
      <c r="C797" s="105">
        <v>3308</v>
      </c>
      <c r="D797" s="106">
        <f t="shared" si="8"/>
        <v>1.1175675675675676</v>
      </c>
    </row>
    <row r="798" spans="1:4" s="99" customFormat="1" ht="19.5" customHeight="1">
      <c r="A798" s="119" t="s">
        <v>903</v>
      </c>
      <c r="B798" s="108">
        <v>0</v>
      </c>
      <c r="C798" s="105"/>
      <c r="D798" s="106"/>
    </row>
    <row r="799" spans="1:4" s="99" customFormat="1" ht="19.5" customHeight="1">
      <c r="A799" s="119" t="s">
        <v>904</v>
      </c>
      <c r="B799" s="108">
        <v>5</v>
      </c>
      <c r="C799" s="105">
        <v>6</v>
      </c>
      <c r="D799" s="106"/>
    </row>
    <row r="800" spans="1:4" s="99" customFormat="1" ht="19.5" customHeight="1">
      <c r="A800" s="119" t="s">
        <v>905</v>
      </c>
      <c r="B800" s="108">
        <v>146</v>
      </c>
      <c r="C800" s="105">
        <v>220</v>
      </c>
      <c r="D800" s="106">
        <f t="shared" si="8"/>
        <v>1.5068493150684932</v>
      </c>
    </row>
    <row r="801" spans="1:4" s="101" customFormat="1" ht="19.5" customHeight="1">
      <c r="A801" s="119" t="s">
        <v>906</v>
      </c>
      <c r="B801" s="108">
        <v>23</v>
      </c>
      <c r="C801" s="105">
        <v>25</v>
      </c>
      <c r="D801" s="106">
        <f t="shared" si="8"/>
        <v>1.0869565217391304</v>
      </c>
    </row>
    <row r="802" spans="1:4" s="99" customFormat="1" ht="19.5" customHeight="1">
      <c r="A802" s="119" t="s">
        <v>907</v>
      </c>
      <c r="B802" s="108">
        <v>169</v>
      </c>
      <c r="C802" s="105">
        <v>142</v>
      </c>
      <c r="D802" s="106">
        <f t="shared" si="8"/>
        <v>0.8402366863905325</v>
      </c>
    </row>
    <row r="803" spans="1:4" s="99" customFormat="1" ht="19.5" customHeight="1">
      <c r="A803" s="119" t="s">
        <v>908</v>
      </c>
      <c r="B803" s="108">
        <v>0</v>
      </c>
      <c r="C803" s="105"/>
      <c r="D803" s="106"/>
    </row>
    <row r="804" spans="1:4" s="99" customFormat="1" ht="19.5" customHeight="1">
      <c r="A804" s="119" t="s">
        <v>909</v>
      </c>
      <c r="B804" s="108">
        <v>5</v>
      </c>
      <c r="C804" s="105">
        <v>7</v>
      </c>
      <c r="D804" s="106">
        <f t="shared" si="8"/>
        <v>1.4</v>
      </c>
    </row>
    <row r="805" spans="1:4" s="99" customFormat="1" ht="19.5" customHeight="1">
      <c r="A805" s="119" t="s">
        <v>910</v>
      </c>
      <c r="B805" s="108">
        <v>0</v>
      </c>
      <c r="C805" s="105"/>
      <c r="D805" s="106"/>
    </row>
    <row r="806" spans="1:4" s="99" customFormat="1" ht="19.5" customHeight="1">
      <c r="A806" s="119" t="s">
        <v>911</v>
      </c>
      <c r="B806" s="108">
        <v>201</v>
      </c>
      <c r="C806" s="105">
        <v>463</v>
      </c>
      <c r="D806" s="106"/>
    </row>
    <row r="807" spans="1:4" s="99" customFormat="1" ht="19.5" customHeight="1">
      <c r="A807" s="119" t="s">
        <v>912</v>
      </c>
      <c r="B807" s="108">
        <v>0</v>
      </c>
      <c r="C807" s="105"/>
      <c r="D807" s="106"/>
    </row>
    <row r="808" spans="1:4" s="99" customFormat="1" ht="19.5" customHeight="1">
      <c r="A808" s="119" t="s">
        <v>913</v>
      </c>
      <c r="B808" s="108">
        <v>0</v>
      </c>
      <c r="C808" s="105"/>
      <c r="D808" s="106"/>
    </row>
    <row r="809" spans="1:4" s="99" customFormat="1" ht="19.5" customHeight="1">
      <c r="A809" s="119" t="s">
        <v>914</v>
      </c>
      <c r="B809" s="108">
        <v>6295</v>
      </c>
      <c r="C809" s="105">
        <v>7014</v>
      </c>
      <c r="D809" s="106">
        <f t="shared" si="8"/>
        <v>1.114217633042097</v>
      </c>
    </row>
    <row r="810" spans="1:4" s="99" customFormat="1" ht="19.5" customHeight="1">
      <c r="A810" s="119" t="s">
        <v>915</v>
      </c>
      <c r="B810" s="108">
        <v>181</v>
      </c>
      <c r="C810" s="105"/>
      <c r="D810" s="106"/>
    </row>
    <row r="811" spans="1:4" s="99" customFormat="1" ht="19.5" customHeight="1">
      <c r="A811" s="119" t="s">
        <v>916</v>
      </c>
      <c r="B811" s="108">
        <v>0</v>
      </c>
      <c r="C811" s="105">
        <v>0</v>
      </c>
      <c r="D811" s="106" t="e">
        <f t="shared" si="8"/>
        <v>#DIV/0!</v>
      </c>
    </row>
    <row r="812" spans="1:4" s="99" customFormat="1" ht="19.5" customHeight="1">
      <c r="A812" s="119" t="s">
        <v>917</v>
      </c>
      <c r="B812" s="108">
        <v>0</v>
      </c>
      <c r="C812" s="105">
        <v>0</v>
      </c>
      <c r="D812" s="106"/>
    </row>
    <row r="813" spans="1:4" s="99" customFormat="1" ht="19.5" customHeight="1">
      <c r="A813" s="119" t="s">
        <v>918</v>
      </c>
      <c r="B813" s="108">
        <v>36</v>
      </c>
      <c r="C813" s="105"/>
      <c r="D813" s="106"/>
    </row>
    <row r="814" spans="1:4" s="99" customFormat="1" ht="19.5" customHeight="1">
      <c r="A814" s="119" t="s">
        <v>919</v>
      </c>
      <c r="B814" s="108">
        <v>6004</v>
      </c>
      <c r="C814" s="105">
        <v>5068</v>
      </c>
      <c r="D814" s="106">
        <f t="shared" si="8"/>
        <v>0.844103930712858</v>
      </c>
    </row>
    <row r="815" spans="1:4" s="99" customFormat="1" ht="19.5" customHeight="1">
      <c r="A815" s="119" t="s">
        <v>920</v>
      </c>
      <c r="B815" s="108">
        <v>0</v>
      </c>
      <c r="C815" s="105"/>
      <c r="D815" s="106"/>
    </row>
    <row r="816" spans="1:4" s="99" customFormat="1" ht="19.5" customHeight="1">
      <c r="A816" s="119" t="s">
        <v>921</v>
      </c>
      <c r="B816" s="108">
        <v>21</v>
      </c>
      <c r="C816" s="105">
        <v>0</v>
      </c>
      <c r="D816" s="106">
        <f t="shared" si="8"/>
        <v>0</v>
      </c>
    </row>
    <row r="817" spans="1:4" s="99" customFormat="1" ht="19.5" customHeight="1">
      <c r="A817" s="119" t="s">
        <v>922</v>
      </c>
      <c r="B817" s="108">
        <v>135</v>
      </c>
      <c r="C817" s="105"/>
      <c r="D817" s="106"/>
    </row>
    <row r="818" spans="1:4" s="99" customFormat="1" ht="19.5" customHeight="1">
      <c r="A818" s="119" t="s">
        <v>923</v>
      </c>
      <c r="B818" s="108">
        <v>4040</v>
      </c>
      <c r="C818" s="105">
        <v>1793</v>
      </c>
      <c r="D818" s="106">
        <f t="shared" si="8"/>
        <v>0.4438118811881188</v>
      </c>
    </row>
    <row r="819" spans="1:4" s="99" customFormat="1" ht="19.5" customHeight="1">
      <c r="A819" s="119" t="s">
        <v>924</v>
      </c>
      <c r="B819" s="105">
        <f>SUM(B820:B843)</f>
        <v>10806</v>
      </c>
      <c r="C819" s="105">
        <f>SUM(C820:C843)</f>
        <v>8595</v>
      </c>
      <c r="D819" s="106">
        <f t="shared" si="8"/>
        <v>0.7953914491948917</v>
      </c>
    </row>
    <row r="820" spans="1:4" s="99" customFormat="1" ht="19.5" customHeight="1">
      <c r="A820" s="119" t="s">
        <v>313</v>
      </c>
      <c r="B820" s="108">
        <v>20</v>
      </c>
      <c r="C820" s="105">
        <v>195</v>
      </c>
      <c r="D820" s="106">
        <f t="shared" si="8"/>
        <v>9.75</v>
      </c>
    </row>
    <row r="821" spans="1:4" s="99" customFormat="1" ht="19.5" customHeight="1">
      <c r="A821" s="119" t="s">
        <v>314</v>
      </c>
      <c r="B821" s="108">
        <v>0</v>
      </c>
      <c r="C821" s="105">
        <v>0</v>
      </c>
      <c r="D821" s="106"/>
    </row>
    <row r="822" spans="1:4" s="99" customFormat="1" ht="19.5" customHeight="1">
      <c r="A822" s="119" t="s">
        <v>315</v>
      </c>
      <c r="B822" s="108">
        <v>0</v>
      </c>
      <c r="C822" s="105"/>
      <c r="D822" s="106"/>
    </row>
    <row r="823" spans="1:4" s="99" customFormat="1" ht="19.5" customHeight="1">
      <c r="A823" s="119" t="s">
        <v>925</v>
      </c>
      <c r="B823" s="108">
        <v>1650</v>
      </c>
      <c r="C823" s="105">
        <v>1694</v>
      </c>
      <c r="D823" s="106">
        <f t="shared" si="8"/>
        <v>1.0266666666666666</v>
      </c>
    </row>
    <row r="824" spans="1:4" s="99" customFormat="1" ht="19.5" customHeight="1">
      <c r="A824" s="119" t="s">
        <v>926</v>
      </c>
      <c r="B824" s="108">
        <v>7886</v>
      </c>
      <c r="C824" s="105">
        <v>5647</v>
      </c>
      <c r="D824" s="106">
        <f t="shared" si="8"/>
        <v>0.7160791275678418</v>
      </c>
    </row>
    <row r="825" spans="1:4" s="99" customFormat="1" ht="19.5" customHeight="1">
      <c r="A825" s="119" t="s">
        <v>927</v>
      </c>
      <c r="B825" s="108">
        <v>19</v>
      </c>
      <c r="C825" s="105"/>
      <c r="D825" s="106"/>
    </row>
    <row r="826" spans="1:4" s="99" customFormat="1" ht="19.5" customHeight="1">
      <c r="A826" s="119" t="s">
        <v>928</v>
      </c>
      <c r="B826" s="108">
        <v>346</v>
      </c>
      <c r="C826" s="105">
        <v>161</v>
      </c>
      <c r="D826" s="106">
        <f t="shared" si="8"/>
        <v>0.4653179190751445</v>
      </c>
    </row>
    <row r="827" spans="1:4" s="99" customFormat="1" ht="19.5" customHeight="1">
      <c r="A827" s="119" t="s">
        <v>929</v>
      </c>
      <c r="B827" s="108">
        <v>677</v>
      </c>
      <c r="C827" s="105">
        <v>713</v>
      </c>
      <c r="D827" s="106">
        <f t="shared" si="8"/>
        <v>1.053175775480059</v>
      </c>
    </row>
    <row r="828" spans="1:4" s="99" customFormat="1" ht="19.5" customHeight="1">
      <c r="A828" s="119" t="s">
        <v>930</v>
      </c>
      <c r="B828" s="105"/>
      <c r="C828" s="105"/>
      <c r="D828" s="106"/>
    </row>
    <row r="829" spans="1:4" s="99" customFormat="1" ht="19.5" customHeight="1">
      <c r="A829" s="119" t="s">
        <v>931</v>
      </c>
      <c r="B829" s="105"/>
      <c r="C829" s="105"/>
      <c r="D829" s="106" t="e">
        <f t="shared" si="8"/>
        <v>#DIV/0!</v>
      </c>
    </row>
    <row r="830" spans="1:4" s="99" customFormat="1" ht="19.5" customHeight="1">
      <c r="A830" s="119" t="s">
        <v>932</v>
      </c>
      <c r="B830" s="105"/>
      <c r="C830" s="105"/>
      <c r="D830" s="106"/>
    </row>
    <row r="831" spans="1:4" s="99" customFormat="1" ht="19.5" customHeight="1">
      <c r="A831" s="119" t="s">
        <v>933</v>
      </c>
      <c r="B831" s="105"/>
      <c r="C831" s="105"/>
      <c r="D831" s="106" t="e">
        <f t="shared" si="8"/>
        <v>#DIV/0!</v>
      </c>
    </row>
    <row r="832" spans="1:4" s="99" customFormat="1" ht="19.5" customHeight="1">
      <c r="A832" s="119" t="s">
        <v>934</v>
      </c>
      <c r="B832" s="105"/>
      <c r="C832" s="105"/>
      <c r="D832" s="106"/>
    </row>
    <row r="833" spans="1:4" s="99" customFormat="1" ht="19.5" customHeight="1">
      <c r="A833" s="119" t="s">
        <v>935</v>
      </c>
      <c r="B833" s="105"/>
      <c r="C833" s="105"/>
      <c r="D833" s="106"/>
    </row>
    <row r="834" spans="1:4" s="99" customFormat="1" ht="19.5" customHeight="1">
      <c r="A834" s="119" t="s">
        <v>936</v>
      </c>
      <c r="B834" s="105"/>
      <c r="C834" s="105"/>
      <c r="D834" s="106"/>
    </row>
    <row r="835" spans="1:4" s="99" customFormat="1" ht="19.5" customHeight="1">
      <c r="A835" s="119" t="s">
        <v>937</v>
      </c>
      <c r="B835" s="105"/>
      <c r="C835" s="105"/>
      <c r="D835" s="106"/>
    </row>
    <row r="836" spans="1:4" s="99" customFormat="1" ht="19.5" customHeight="1">
      <c r="A836" s="119" t="s">
        <v>938</v>
      </c>
      <c r="B836" s="105"/>
      <c r="C836" s="105"/>
      <c r="D836" s="106"/>
    </row>
    <row r="837" spans="1:4" s="99" customFormat="1" ht="19.5" customHeight="1">
      <c r="A837" s="119" t="s">
        <v>939</v>
      </c>
      <c r="B837" s="105"/>
      <c r="C837" s="105"/>
      <c r="D837" s="106"/>
    </row>
    <row r="838" spans="1:4" s="99" customFormat="1" ht="19.5" customHeight="1">
      <c r="A838" s="119" t="s">
        <v>940</v>
      </c>
      <c r="B838" s="105"/>
      <c r="C838" s="105"/>
      <c r="D838" s="106"/>
    </row>
    <row r="839" spans="1:4" s="99" customFormat="1" ht="19.5" customHeight="1">
      <c r="A839" s="119" t="s">
        <v>941</v>
      </c>
      <c r="B839" s="105">
        <v>190</v>
      </c>
      <c r="C839" s="105">
        <v>185</v>
      </c>
      <c r="D839" s="106">
        <f aca="true" t="shared" si="9" ref="D839:D896">C839/B839</f>
        <v>0.9736842105263158</v>
      </c>
    </row>
    <row r="840" spans="1:4" s="99" customFormat="1" ht="19.5" customHeight="1">
      <c r="A840" s="119" t="s">
        <v>942</v>
      </c>
      <c r="B840" s="105"/>
      <c r="C840" s="105"/>
      <c r="D840" s="106"/>
    </row>
    <row r="841" spans="1:4" s="99" customFormat="1" ht="19.5" customHeight="1">
      <c r="A841" s="119" t="s">
        <v>943</v>
      </c>
      <c r="B841" s="105"/>
      <c r="C841" s="105"/>
      <c r="D841" s="106"/>
    </row>
    <row r="842" spans="1:4" s="99" customFormat="1" ht="19.5" customHeight="1">
      <c r="A842" s="119" t="s">
        <v>909</v>
      </c>
      <c r="B842" s="105">
        <v>18</v>
      </c>
      <c r="C842" s="105"/>
      <c r="D842" s="106"/>
    </row>
    <row r="843" spans="1:4" s="99" customFormat="1" ht="19.5" customHeight="1">
      <c r="A843" s="119" t="s">
        <v>944</v>
      </c>
      <c r="B843" s="105"/>
      <c r="C843" s="105"/>
      <c r="D843" s="106" t="e">
        <f t="shared" si="9"/>
        <v>#DIV/0!</v>
      </c>
    </row>
    <row r="844" spans="1:4" s="99" customFormat="1" ht="19.5" customHeight="1">
      <c r="A844" s="119" t="s">
        <v>945</v>
      </c>
      <c r="B844" s="105">
        <f>SUM(B845:B871)</f>
        <v>9795</v>
      </c>
      <c r="C844" s="105">
        <f>SUM(C845:C871)</f>
        <v>10878</v>
      </c>
      <c r="D844" s="106">
        <f t="shared" si="9"/>
        <v>1.1105666156202143</v>
      </c>
    </row>
    <row r="845" spans="1:4" s="99" customFormat="1" ht="19.5" customHeight="1">
      <c r="A845" s="119" t="s">
        <v>313</v>
      </c>
      <c r="B845" s="108">
        <v>140</v>
      </c>
      <c r="C845" s="105">
        <v>642</v>
      </c>
      <c r="D845" s="106">
        <f t="shared" si="9"/>
        <v>4.585714285714285</v>
      </c>
    </row>
    <row r="846" spans="1:4" s="99" customFormat="1" ht="19.5" customHeight="1">
      <c r="A846" s="119" t="s">
        <v>314</v>
      </c>
      <c r="B846" s="108">
        <v>0</v>
      </c>
      <c r="C846" s="105"/>
      <c r="D846" s="106"/>
    </row>
    <row r="847" spans="1:4" s="99" customFormat="1" ht="19.5" customHeight="1">
      <c r="A847" s="119" t="s">
        <v>315</v>
      </c>
      <c r="B847" s="108">
        <v>0</v>
      </c>
      <c r="C847" s="105"/>
      <c r="D847" s="106"/>
    </row>
    <row r="848" spans="1:4" s="99" customFormat="1" ht="19.5" customHeight="1">
      <c r="A848" s="119" t="s">
        <v>946</v>
      </c>
      <c r="B848" s="108">
        <v>511</v>
      </c>
      <c r="C848" s="105">
        <v>453</v>
      </c>
      <c r="D848" s="106">
        <f t="shared" si="9"/>
        <v>0.8864970645792564</v>
      </c>
    </row>
    <row r="849" spans="1:4" s="99" customFormat="1" ht="19.5" customHeight="1">
      <c r="A849" s="119" t="s">
        <v>947</v>
      </c>
      <c r="B849" s="108">
        <v>468</v>
      </c>
      <c r="C849" s="105">
        <v>5456</v>
      </c>
      <c r="D849" s="106">
        <f t="shared" si="9"/>
        <v>11.658119658119658</v>
      </c>
    </row>
    <row r="850" spans="1:4" s="99" customFormat="1" ht="19.5" customHeight="1">
      <c r="A850" s="119" t="s">
        <v>948</v>
      </c>
      <c r="B850" s="108">
        <v>355</v>
      </c>
      <c r="C850" s="105">
        <v>70</v>
      </c>
      <c r="D850" s="106">
        <f t="shared" si="9"/>
        <v>0.19718309859154928</v>
      </c>
    </row>
    <row r="851" spans="1:4" s="99" customFormat="1" ht="19.5" customHeight="1">
      <c r="A851" s="119" t="s">
        <v>949</v>
      </c>
      <c r="B851" s="108">
        <v>0</v>
      </c>
      <c r="C851" s="105"/>
      <c r="D851" s="106" t="e">
        <f t="shared" si="9"/>
        <v>#DIV/0!</v>
      </c>
    </row>
    <row r="852" spans="1:4" s="99" customFormat="1" ht="19.5" customHeight="1">
      <c r="A852" s="119" t="s">
        <v>950</v>
      </c>
      <c r="B852" s="108">
        <v>0</v>
      </c>
      <c r="C852" s="105"/>
      <c r="D852" s="106"/>
    </row>
    <row r="853" spans="1:4" s="99" customFormat="1" ht="19.5" customHeight="1">
      <c r="A853" s="119" t="s">
        <v>951</v>
      </c>
      <c r="B853" s="108">
        <v>0</v>
      </c>
      <c r="C853" s="105"/>
      <c r="D853" s="106"/>
    </row>
    <row r="854" spans="1:4" s="99" customFormat="1" ht="19.5" customHeight="1">
      <c r="A854" s="119" t="s">
        <v>952</v>
      </c>
      <c r="B854" s="108">
        <v>5080</v>
      </c>
      <c r="C854" s="105">
        <v>2773</v>
      </c>
      <c r="D854" s="106">
        <f t="shared" si="9"/>
        <v>0.5458661417322834</v>
      </c>
    </row>
    <row r="855" spans="1:4" s="99" customFormat="1" ht="19.5" customHeight="1">
      <c r="A855" s="119" t="s">
        <v>953</v>
      </c>
      <c r="B855" s="108">
        <v>246</v>
      </c>
      <c r="C855" s="105">
        <v>236</v>
      </c>
      <c r="D855" s="106">
        <f t="shared" si="9"/>
        <v>0.959349593495935</v>
      </c>
    </row>
    <row r="856" spans="1:4" s="99" customFormat="1" ht="19.5" customHeight="1">
      <c r="A856" s="119" t="s">
        <v>954</v>
      </c>
      <c r="B856" s="108">
        <v>0</v>
      </c>
      <c r="C856" s="105"/>
      <c r="D856" s="106"/>
    </row>
    <row r="857" spans="1:4" s="99" customFormat="1" ht="19.5" customHeight="1">
      <c r="A857" s="119" t="s">
        <v>955</v>
      </c>
      <c r="B857" s="108">
        <v>0</v>
      </c>
      <c r="C857" s="105"/>
      <c r="D857" s="106"/>
    </row>
    <row r="858" spans="1:4" s="99" customFormat="1" ht="19.5" customHeight="1">
      <c r="A858" s="119" t="s">
        <v>956</v>
      </c>
      <c r="B858" s="108">
        <v>398</v>
      </c>
      <c r="C858" s="105">
        <v>805</v>
      </c>
      <c r="D858" s="106">
        <f t="shared" si="9"/>
        <v>2.022613065326633</v>
      </c>
    </row>
    <row r="859" spans="1:4" s="99" customFormat="1" ht="19.5" customHeight="1">
      <c r="A859" s="119" t="s">
        <v>957</v>
      </c>
      <c r="B859" s="108">
        <v>86</v>
      </c>
      <c r="C859" s="105">
        <v>293</v>
      </c>
      <c r="D859" s="106">
        <f t="shared" si="9"/>
        <v>3.4069767441860463</v>
      </c>
    </row>
    <row r="860" spans="1:4" s="99" customFormat="1" ht="19.5" customHeight="1">
      <c r="A860" s="119" t="s">
        <v>958</v>
      </c>
      <c r="B860" s="108">
        <v>255</v>
      </c>
      <c r="C860" s="105"/>
      <c r="D860" s="106"/>
    </row>
    <row r="861" spans="1:4" s="99" customFormat="1" ht="19.5" customHeight="1">
      <c r="A861" s="119" t="s">
        <v>959</v>
      </c>
      <c r="B861" s="108">
        <v>0</v>
      </c>
      <c r="C861" s="105"/>
      <c r="D861" s="106" t="e">
        <f t="shared" si="9"/>
        <v>#DIV/0!</v>
      </c>
    </row>
    <row r="862" spans="1:4" s="99" customFormat="1" ht="19.5" customHeight="1">
      <c r="A862" s="119" t="s">
        <v>960</v>
      </c>
      <c r="B862" s="108">
        <v>0</v>
      </c>
      <c r="C862" s="105"/>
      <c r="D862" s="106"/>
    </row>
    <row r="863" spans="1:4" s="99" customFormat="1" ht="19.5" customHeight="1">
      <c r="A863" s="119" t="s">
        <v>961</v>
      </c>
      <c r="B863" s="108">
        <v>1689</v>
      </c>
      <c r="C863" s="105"/>
      <c r="D863" s="106"/>
    </row>
    <row r="864" spans="1:4" s="99" customFormat="1" ht="19.5" customHeight="1">
      <c r="A864" s="119" t="s">
        <v>962</v>
      </c>
      <c r="B864" s="108">
        <v>0</v>
      </c>
      <c r="C864" s="105"/>
      <c r="D864" s="106"/>
    </row>
    <row r="865" spans="1:4" s="99" customFormat="1" ht="19.5" customHeight="1">
      <c r="A865" s="119" t="s">
        <v>963</v>
      </c>
      <c r="B865" s="108">
        <v>0</v>
      </c>
      <c r="C865" s="105"/>
      <c r="D865" s="106"/>
    </row>
    <row r="866" spans="1:4" s="99" customFormat="1" ht="19.5" customHeight="1">
      <c r="A866" s="119" t="s">
        <v>937</v>
      </c>
      <c r="B866" s="108">
        <v>0</v>
      </c>
      <c r="C866" s="105"/>
      <c r="D866" s="106"/>
    </row>
    <row r="867" spans="1:4" s="99" customFormat="1" ht="19.5" customHeight="1">
      <c r="A867" s="119" t="s">
        <v>964</v>
      </c>
      <c r="B867" s="108">
        <v>0</v>
      </c>
      <c r="C867" s="105"/>
      <c r="D867" s="106"/>
    </row>
    <row r="868" spans="1:4" s="99" customFormat="1" ht="19.5" customHeight="1">
      <c r="A868" s="119" t="s">
        <v>965</v>
      </c>
      <c r="B868" s="108">
        <v>0</v>
      </c>
      <c r="C868" s="105"/>
      <c r="D868" s="106"/>
    </row>
    <row r="869" spans="1:4" s="99" customFormat="1" ht="19.5" customHeight="1">
      <c r="A869" s="119" t="s">
        <v>966</v>
      </c>
      <c r="B869" s="108">
        <v>0</v>
      </c>
      <c r="C869" s="105"/>
      <c r="D869" s="106"/>
    </row>
    <row r="870" spans="1:4" s="99" customFormat="1" ht="19.5" customHeight="1">
      <c r="A870" s="119" t="s">
        <v>967</v>
      </c>
      <c r="B870" s="108">
        <v>0</v>
      </c>
      <c r="C870" s="105"/>
      <c r="D870" s="106"/>
    </row>
    <row r="871" spans="1:4" s="99" customFormat="1" ht="19.5" customHeight="1">
      <c r="A871" s="119" t="s">
        <v>968</v>
      </c>
      <c r="B871" s="108">
        <v>567</v>
      </c>
      <c r="C871" s="105">
        <v>150</v>
      </c>
      <c r="D871" s="106">
        <f t="shared" si="9"/>
        <v>0.26455026455026454</v>
      </c>
    </row>
    <row r="872" spans="1:4" s="99" customFormat="1" ht="19.5" customHeight="1">
      <c r="A872" s="119" t="s">
        <v>1364</v>
      </c>
      <c r="B872" s="105">
        <f>SUM(B873:B882)</f>
        <v>33830</v>
      </c>
      <c r="C872" s="105">
        <f>SUM(C873:C882)</f>
        <v>40754</v>
      </c>
      <c r="D872" s="106">
        <f t="shared" si="9"/>
        <v>1.204670410877919</v>
      </c>
    </row>
    <row r="873" spans="1:4" s="99" customFormat="1" ht="19.5" customHeight="1">
      <c r="A873" s="119" t="s">
        <v>313</v>
      </c>
      <c r="B873" s="108">
        <v>293</v>
      </c>
      <c r="C873" s="105">
        <v>395</v>
      </c>
      <c r="D873" s="106">
        <f t="shared" si="9"/>
        <v>1.348122866894198</v>
      </c>
    </row>
    <row r="874" spans="1:4" s="99" customFormat="1" ht="19.5" customHeight="1">
      <c r="A874" s="119" t="s">
        <v>314</v>
      </c>
      <c r="B874" s="108">
        <v>0</v>
      </c>
      <c r="C874" s="105"/>
      <c r="D874" s="106"/>
    </row>
    <row r="875" spans="1:4" s="99" customFormat="1" ht="19.5" customHeight="1">
      <c r="A875" s="119" t="s">
        <v>315</v>
      </c>
      <c r="B875" s="108">
        <v>0</v>
      </c>
      <c r="C875" s="105"/>
      <c r="D875" s="106"/>
    </row>
    <row r="876" spans="1:4" s="99" customFormat="1" ht="19.5" customHeight="1">
      <c r="A876" s="119" t="s">
        <v>970</v>
      </c>
      <c r="B876" s="108">
        <v>12510</v>
      </c>
      <c r="C876" s="105">
        <v>19365</v>
      </c>
      <c r="D876" s="106">
        <f t="shared" si="9"/>
        <v>1.5479616306954436</v>
      </c>
    </row>
    <row r="877" spans="1:4" s="99" customFormat="1" ht="19.5" customHeight="1">
      <c r="A877" s="119" t="s">
        <v>971</v>
      </c>
      <c r="B877" s="108">
        <v>17038</v>
      </c>
      <c r="C877" s="105">
        <v>18968</v>
      </c>
      <c r="D877" s="106">
        <f t="shared" si="9"/>
        <v>1.1132762061274797</v>
      </c>
    </row>
    <row r="878" spans="1:4" s="99" customFormat="1" ht="19.5" customHeight="1">
      <c r="A878" s="119" t="s">
        <v>972</v>
      </c>
      <c r="B878" s="108">
        <v>540</v>
      </c>
      <c r="C878" s="105">
        <v>342</v>
      </c>
      <c r="D878" s="106">
        <f t="shared" si="9"/>
        <v>0.6333333333333333</v>
      </c>
    </row>
    <row r="879" spans="1:4" s="99" customFormat="1" ht="19.5" customHeight="1">
      <c r="A879" s="119" t="s">
        <v>973</v>
      </c>
      <c r="B879" s="108">
        <v>0</v>
      </c>
      <c r="C879" s="105"/>
      <c r="D879" s="106"/>
    </row>
    <row r="880" spans="1:4" s="99" customFormat="1" ht="19.5" customHeight="1">
      <c r="A880" s="119" t="s">
        <v>974</v>
      </c>
      <c r="B880" s="108">
        <v>0</v>
      </c>
      <c r="C880" s="105"/>
      <c r="D880" s="106"/>
    </row>
    <row r="881" spans="1:4" s="99" customFormat="1" ht="19.5" customHeight="1">
      <c r="A881" s="119" t="s">
        <v>975</v>
      </c>
      <c r="B881" s="108">
        <v>122</v>
      </c>
      <c r="C881" s="105">
        <v>173</v>
      </c>
      <c r="D881" s="106">
        <f t="shared" si="9"/>
        <v>1.4180327868852458</v>
      </c>
    </row>
    <row r="882" spans="1:4" s="99" customFormat="1" ht="19.5" customHeight="1">
      <c r="A882" s="119" t="s">
        <v>1365</v>
      </c>
      <c r="B882" s="108">
        <v>3327</v>
      </c>
      <c r="C882" s="105">
        <v>1511</v>
      </c>
      <c r="D882" s="106">
        <f t="shared" si="9"/>
        <v>0.4541629095281034</v>
      </c>
    </row>
    <row r="883" spans="1:4" s="99" customFormat="1" ht="19.5" customHeight="1">
      <c r="A883" s="119" t="s">
        <v>977</v>
      </c>
      <c r="B883" s="105">
        <f>SUM(B884:B889)</f>
        <v>9545</v>
      </c>
      <c r="C883" s="105">
        <v>5704</v>
      </c>
      <c r="D883" s="106">
        <f t="shared" si="9"/>
        <v>0.5975903614457831</v>
      </c>
    </row>
    <row r="884" spans="1:4" s="99" customFormat="1" ht="19.5" customHeight="1">
      <c r="A884" s="119" t="s">
        <v>1366</v>
      </c>
      <c r="B884" s="108">
        <v>3233</v>
      </c>
      <c r="C884" s="105">
        <v>895</v>
      </c>
      <c r="D884" s="106">
        <f t="shared" si="9"/>
        <v>0.2768326631611506</v>
      </c>
    </row>
    <row r="885" spans="1:4" s="99" customFormat="1" ht="19.5" customHeight="1">
      <c r="A885" s="119" t="s">
        <v>979</v>
      </c>
      <c r="B885" s="108">
        <v>0</v>
      </c>
      <c r="C885" s="105"/>
      <c r="D885" s="106"/>
    </row>
    <row r="886" spans="1:4" s="99" customFormat="1" ht="19.5" customHeight="1">
      <c r="A886" s="119" t="s">
        <v>980</v>
      </c>
      <c r="B886" s="108">
        <v>5174</v>
      </c>
      <c r="C886" s="105">
        <v>4716</v>
      </c>
      <c r="D886" s="106">
        <f t="shared" si="9"/>
        <v>0.9114804793196754</v>
      </c>
    </row>
    <row r="887" spans="1:4" s="99" customFormat="1" ht="19.5" customHeight="1">
      <c r="A887" s="119" t="s">
        <v>981</v>
      </c>
      <c r="B887" s="108">
        <v>170</v>
      </c>
      <c r="C887" s="105"/>
      <c r="D887" s="106"/>
    </row>
    <row r="888" spans="1:4" s="99" customFormat="1" ht="19.5" customHeight="1">
      <c r="A888" s="119" t="s">
        <v>982</v>
      </c>
      <c r="B888" s="108">
        <v>0</v>
      </c>
      <c r="C888" s="105"/>
      <c r="D888" s="106"/>
    </row>
    <row r="889" spans="1:4" s="99" customFormat="1" ht="19.5" customHeight="1">
      <c r="A889" s="119" t="s">
        <v>983</v>
      </c>
      <c r="B889" s="108">
        <v>968</v>
      </c>
      <c r="C889" s="105">
        <v>831</v>
      </c>
      <c r="D889" s="106">
        <f t="shared" si="9"/>
        <v>0.8584710743801653</v>
      </c>
    </row>
    <row r="890" spans="1:4" s="99" customFormat="1" ht="19.5" customHeight="1">
      <c r="A890" s="119" t="s">
        <v>984</v>
      </c>
      <c r="B890" s="105">
        <f>SUM(B891:B896)</f>
        <v>1898</v>
      </c>
      <c r="C890" s="105">
        <f>SUM(C891:C896)</f>
        <v>1467</v>
      </c>
      <c r="D890" s="106">
        <f t="shared" si="9"/>
        <v>0.7729188619599578</v>
      </c>
    </row>
    <row r="891" spans="1:4" s="99" customFormat="1" ht="19.5" customHeight="1">
      <c r="A891" s="119" t="s">
        <v>985</v>
      </c>
      <c r="B891" s="108">
        <v>0</v>
      </c>
      <c r="C891" s="105"/>
      <c r="D891" s="106"/>
    </row>
    <row r="892" spans="1:4" s="99" customFormat="1" ht="19.5" customHeight="1">
      <c r="A892" s="119" t="s">
        <v>986</v>
      </c>
      <c r="B892" s="108"/>
      <c r="C892" s="105"/>
      <c r="D892" s="106"/>
    </row>
    <row r="893" spans="1:4" s="99" customFormat="1" ht="19.5" customHeight="1">
      <c r="A893" s="119" t="s">
        <v>987</v>
      </c>
      <c r="B893" s="108">
        <v>1786</v>
      </c>
      <c r="C893" s="105">
        <v>1274</v>
      </c>
      <c r="D893" s="106">
        <f t="shared" si="9"/>
        <v>0.7133258678611423</v>
      </c>
    </row>
    <row r="894" spans="1:4" s="99" customFormat="1" ht="19.5" customHeight="1">
      <c r="A894" s="119" t="s">
        <v>988</v>
      </c>
      <c r="B894" s="108">
        <v>40</v>
      </c>
      <c r="C894" s="105">
        <v>193</v>
      </c>
      <c r="D894" s="106">
        <f t="shared" si="9"/>
        <v>4.825</v>
      </c>
    </row>
    <row r="895" spans="1:4" s="99" customFormat="1" ht="19.5" customHeight="1">
      <c r="A895" s="119" t="s">
        <v>989</v>
      </c>
      <c r="B895" s="108">
        <v>0</v>
      </c>
      <c r="C895" s="105"/>
      <c r="D895" s="106"/>
    </row>
    <row r="896" spans="1:4" s="99" customFormat="1" ht="19.5" customHeight="1">
      <c r="A896" s="119" t="s">
        <v>990</v>
      </c>
      <c r="B896" s="108">
        <v>72</v>
      </c>
      <c r="C896" s="105"/>
      <c r="D896" s="106">
        <f t="shared" si="9"/>
        <v>0</v>
      </c>
    </row>
    <row r="897" spans="1:4" s="99" customFormat="1" ht="19.5" customHeight="1">
      <c r="A897" s="119" t="s">
        <v>991</v>
      </c>
      <c r="B897" s="105">
        <f>SUM(B898:B899)</f>
        <v>0</v>
      </c>
      <c r="C897" s="105">
        <f>SUM(C898:C899)</f>
        <v>0</v>
      </c>
      <c r="D897" s="106"/>
    </row>
    <row r="898" spans="1:4" s="99" customFormat="1" ht="19.5" customHeight="1">
      <c r="A898" s="119" t="s">
        <v>992</v>
      </c>
      <c r="B898" s="105"/>
      <c r="C898" s="105"/>
      <c r="D898" s="106"/>
    </row>
    <row r="899" spans="1:4" s="99" customFormat="1" ht="19.5" customHeight="1">
      <c r="A899" s="119" t="s">
        <v>993</v>
      </c>
      <c r="B899" s="105"/>
      <c r="C899" s="105"/>
      <c r="D899" s="106"/>
    </row>
    <row r="900" spans="1:4" s="99" customFormat="1" ht="19.5" customHeight="1">
      <c r="A900" s="119" t="s">
        <v>994</v>
      </c>
      <c r="B900" s="105">
        <f>SUM(B901:B902)</f>
        <v>0</v>
      </c>
      <c r="C900" s="105">
        <f>SUM(C901:C902)</f>
        <v>0</v>
      </c>
      <c r="D900" s="106"/>
    </row>
    <row r="901" spans="1:4" s="99" customFormat="1" ht="19.5" customHeight="1">
      <c r="A901" s="119" t="s">
        <v>995</v>
      </c>
      <c r="B901" s="105"/>
      <c r="C901" s="105"/>
      <c r="D901" s="106"/>
    </row>
    <row r="902" spans="1:4" s="99" customFormat="1" ht="19.5" customHeight="1">
      <c r="A902" s="119" t="s">
        <v>996</v>
      </c>
      <c r="B902" s="105">
        <v>0</v>
      </c>
      <c r="C902" s="105">
        <v>0</v>
      </c>
      <c r="D902" s="106"/>
    </row>
    <row r="903" spans="1:4" s="99" customFormat="1" ht="19.5" customHeight="1">
      <c r="A903" s="119" t="s">
        <v>997</v>
      </c>
      <c r="B903" s="105">
        <f>B904+B927+B937+B947+B952+B959+B964</f>
        <v>26452</v>
      </c>
      <c r="C903" s="105">
        <f>C904+C927+C937+C947+C952+C959+C964</f>
        <v>25672</v>
      </c>
      <c r="D903" s="106">
        <f>C903/B903</f>
        <v>0.9705126266444881</v>
      </c>
    </row>
    <row r="904" spans="1:4" s="99" customFormat="1" ht="19.5" customHeight="1">
      <c r="A904" s="119" t="s">
        <v>998</v>
      </c>
      <c r="B904" s="105">
        <f>SUM(B905:B926)</f>
        <v>20296</v>
      </c>
      <c r="C904" s="105">
        <f>SUM(C905:C926)</f>
        <v>19546</v>
      </c>
      <c r="D904" s="106">
        <f>C904/B904</f>
        <v>0.9630469057942451</v>
      </c>
    </row>
    <row r="905" spans="1:4" s="101" customFormat="1" ht="19.5" customHeight="1">
      <c r="A905" s="119" t="s">
        <v>313</v>
      </c>
      <c r="B905" s="108">
        <v>1046</v>
      </c>
      <c r="C905" s="105">
        <v>988</v>
      </c>
      <c r="D905" s="106">
        <f>C905/B905</f>
        <v>0.9445506692160612</v>
      </c>
    </row>
    <row r="906" spans="1:4" s="99" customFormat="1" ht="19.5" customHeight="1">
      <c r="A906" s="119" t="s">
        <v>314</v>
      </c>
      <c r="B906" s="108">
        <v>0</v>
      </c>
      <c r="C906" s="105"/>
      <c r="D906" s="106"/>
    </row>
    <row r="907" spans="1:4" s="99" customFormat="1" ht="19.5" customHeight="1">
      <c r="A907" s="119" t="s">
        <v>315</v>
      </c>
      <c r="B907" s="108">
        <v>0</v>
      </c>
      <c r="C907" s="105"/>
      <c r="D907" s="106"/>
    </row>
    <row r="908" spans="1:4" s="99" customFormat="1" ht="19.5" customHeight="1">
      <c r="A908" s="119" t="s">
        <v>999</v>
      </c>
      <c r="B908" s="108">
        <v>6531</v>
      </c>
      <c r="C908" s="105">
        <v>6392</v>
      </c>
      <c r="D908" s="106">
        <f>C908/B908</f>
        <v>0.9787168886847344</v>
      </c>
    </row>
    <row r="909" spans="1:4" s="99" customFormat="1" ht="19.5" customHeight="1">
      <c r="A909" s="119" t="s">
        <v>1000</v>
      </c>
      <c r="B909" s="108">
        <v>4962</v>
      </c>
      <c r="C909" s="105">
        <v>4037</v>
      </c>
      <c r="D909" s="106">
        <f>C909/B909</f>
        <v>0.8135832325675131</v>
      </c>
    </row>
    <row r="910" spans="1:4" s="99" customFormat="1" ht="19.5" customHeight="1">
      <c r="A910" s="119" t="s">
        <v>1001</v>
      </c>
      <c r="B910" s="108">
        <v>0</v>
      </c>
      <c r="C910" s="105"/>
      <c r="D910" s="106"/>
    </row>
    <row r="911" spans="1:4" s="99" customFormat="1" ht="19.5" customHeight="1">
      <c r="A911" s="119" t="s">
        <v>1002</v>
      </c>
      <c r="B911" s="108">
        <v>1300</v>
      </c>
      <c r="C911" s="105">
        <v>1765</v>
      </c>
      <c r="D911" s="106">
        <f>C911/B911</f>
        <v>1.3576923076923078</v>
      </c>
    </row>
    <row r="912" spans="1:4" s="99" customFormat="1" ht="19.5" customHeight="1">
      <c r="A912" s="119" t="s">
        <v>1003</v>
      </c>
      <c r="B912" s="108">
        <v>0</v>
      </c>
      <c r="C912" s="105"/>
      <c r="D912" s="106"/>
    </row>
    <row r="913" spans="1:4" s="99" customFormat="1" ht="19.5" customHeight="1">
      <c r="A913" s="119" t="s">
        <v>1004</v>
      </c>
      <c r="B913" s="108">
        <v>498</v>
      </c>
      <c r="C913" s="105">
        <v>443</v>
      </c>
      <c r="D913" s="106">
        <f>C913/B913</f>
        <v>0.8895582329317269</v>
      </c>
    </row>
    <row r="914" spans="1:4" s="99" customFormat="1" ht="19.5" customHeight="1">
      <c r="A914" s="119" t="s">
        <v>1005</v>
      </c>
      <c r="B914" s="105"/>
      <c r="C914" s="105"/>
      <c r="D914" s="106"/>
    </row>
    <row r="915" spans="1:4" s="99" customFormat="1" ht="19.5" customHeight="1">
      <c r="A915" s="119" t="s">
        <v>1006</v>
      </c>
      <c r="B915" s="105"/>
      <c r="C915" s="105"/>
      <c r="D915" s="106"/>
    </row>
    <row r="916" spans="1:4" s="99" customFormat="1" ht="19.5" customHeight="1">
      <c r="A916" s="119" t="s">
        <v>1007</v>
      </c>
      <c r="B916" s="105"/>
      <c r="C916" s="105"/>
      <c r="D916" s="106"/>
    </row>
    <row r="917" spans="1:4" s="99" customFormat="1" ht="19.5" customHeight="1">
      <c r="A917" s="119" t="s">
        <v>1008</v>
      </c>
      <c r="B917" s="105"/>
      <c r="C917" s="105"/>
      <c r="D917" s="106"/>
    </row>
    <row r="918" spans="1:4" s="99" customFormat="1" ht="19.5" customHeight="1">
      <c r="A918" s="119" t="s">
        <v>1009</v>
      </c>
      <c r="B918" s="105"/>
      <c r="C918" s="105"/>
      <c r="D918" s="106"/>
    </row>
    <row r="919" spans="1:4" s="99" customFormat="1" ht="19.5" customHeight="1">
      <c r="A919" s="119" t="s">
        <v>1010</v>
      </c>
      <c r="B919" s="105"/>
      <c r="C919" s="105"/>
      <c r="D919" s="106" t="e">
        <f>C919/B919</f>
        <v>#DIV/0!</v>
      </c>
    </row>
    <row r="920" spans="1:4" s="99" customFormat="1" ht="19.5" customHeight="1">
      <c r="A920" s="119" t="s">
        <v>1011</v>
      </c>
      <c r="B920" s="105"/>
      <c r="C920" s="105"/>
      <c r="D920" s="106"/>
    </row>
    <row r="921" spans="1:4" s="99" customFormat="1" ht="19.5" customHeight="1">
      <c r="A921" s="119" t="s">
        <v>1012</v>
      </c>
      <c r="B921" s="105"/>
      <c r="C921" s="105"/>
      <c r="D921" s="106"/>
    </row>
    <row r="922" spans="1:4" s="99" customFormat="1" ht="19.5" customHeight="1">
      <c r="A922" s="119" t="s">
        <v>1013</v>
      </c>
      <c r="B922" s="105"/>
      <c r="C922" s="105"/>
      <c r="D922" s="106"/>
    </row>
    <row r="923" spans="1:4" s="99" customFormat="1" ht="19.5" customHeight="1">
      <c r="A923" s="119" t="s">
        <v>1014</v>
      </c>
      <c r="B923" s="105"/>
      <c r="C923" s="105"/>
      <c r="D923" s="106"/>
    </row>
    <row r="924" spans="1:4" s="99" customFormat="1" ht="19.5" customHeight="1">
      <c r="A924" s="119" t="s">
        <v>1015</v>
      </c>
      <c r="B924" s="105"/>
      <c r="C924" s="105"/>
      <c r="D924" s="106"/>
    </row>
    <row r="925" spans="1:4" s="99" customFormat="1" ht="19.5" customHeight="1">
      <c r="A925" s="119" t="s">
        <v>1016</v>
      </c>
      <c r="B925" s="105"/>
      <c r="C925" s="105"/>
      <c r="D925" s="106"/>
    </row>
    <row r="926" spans="1:4" s="101" customFormat="1" ht="19.5" customHeight="1">
      <c r="A926" s="119" t="s">
        <v>1017</v>
      </c>
      <c r="B926" s="105">
        <v>5959</v>
      </c>
      <c r="C926" s="105">
        <v>5921</v>
      </c>
      <c r="D926" s="106">
        <f>C926/B926</f>
        <v>0.9936230911226716</v>
      </c>
    </row>
    <row r="927" spans="1:4" s="99" customFormat="1" ht="19.5" customHeight="1">
      <c r="A927" s="119" t="s">
        <v>1018</v>
      </c>
      <c r="B927" s="105">
        <f>SUM(B928:B936)</f>
        <v>0</v>
      </c>
      <c r="C927" s="105">
        <f>SUM(C928:C936)</f>
        <v>0</v>
      </c>
      <c r="D927" s="106"/>
    </row>
    <row r="928" spans="1:4" s="99" customFormat="1" ht="19.5" customHeight="1">
      <c r="A928" s="119" t="s">
        <v>313</v>
      </c>
      <c r="B928" s="105"/>
      <c r="C928" s="105"/>
      <c r="D928" s="106"/>
    </row>
    <row r="929" spans="1:4" s="99" customFormat="1" ht="19.5" customHeight="1">
      <c r="A929" s="119" t="s">
        <v>314</v>
      </c>
      <c r="B929" s="105"/>
      <c r="C929" s="105"/>
      <c r="D929" s="106"/>
    </row>
    <row r="930" spans="1:4" s="99" customFormat="1" ht="19.5" customHeight="1">
      <c r="A930" s="119" t="s">
        <v>315</v>
      </c>
      <c r="B930" s="105"/>
      <c r="C930" s="105"/>
      <c r="D930" s="106"/>
    </row>
    <row r="931" spans="1:4" s="99" customFormat="1" ht="19.5" customHeight="1">
      <c r="A931" s="119" t="s">
        <v>1019</v>
      </c>
      <c r="B931" s="105"/>
      <c r="C931" s="105"/>
      <c r="D931" s="106"/>
    </row>
    <row r="932" spans="1:4" s="99" customFormat="1" ht="19.5" customHeight="1">
      <c r="A932" s="119" t="s">
        <v>1020</v>
      </c>
      <c r="B932" s="105"/>
      <c r="C932" s="105"/>
      <c r="D932" s="106"/>
    </row>
    <row r="933" spans="1:4" s="99" customFormat="1" ht="19.5" customHeight="1">
      <c r="A933" s="119" t="s">
        <v>1021</v>
      </c>
      <c r="B933" s="105"/>
      <c r="C933" s="105"/>
      <c r="D933" s="106"/>
    </row>
    <row r="934" spans="1:4" s="99" customFormat="1" ht="19.5" customHeight="1">
      <c r="A934" s="119" t="s">
        <v>1022</v>
      </c>
      <c r="B934" s="105"/>
      <c r="C934" s="105"/>
      <c r="D934" s="106"/>
    </row>
    <row r="935" spans="1:4" s="99" customFormat="1" ht="19.5" customHeight="1">
      <c r="A935" s="119" t="s">
        <v>1023</v>
      </c>
      <c r="B935" s="105"/>
      <c r="C935" s="105"/>
      <c r="D935" s="106"/>
    </row>
    <row r="936" spans="1:4" s="99" customFormat="1" ht="19.5" customHeight="1">
      <c r="A936" s="119" t="s">
        <v>1024</v>
      </c>
      <c r="B936" s="105"/>
      <c r="C936" s="105"/>
      <c r="D936" s="106"/>
    </row>
    <row r="937" spans="1:4" s="99" customFormat="1" ht="19.5" customHeight="1">
      <c r="A937" s="119" t="s">
        <v>1025</v>
      </c>
      <c r="B937" s="105">
        <f>SUM(B938:B946)</f>
        <v>0</v>
      </c>
      <c r="C937" s="105">
        <f>SUM(C938:C946)</f>
        <v>0</v>
      </c>
      <c r="D937" s="106"/>
    </row>
    <row r="938" spans="1:4" s="99" customFormat="1" ht="19.5" customHeight="1">
      <c r="A938" s="119" t="s">
        <v>313</v>
      </c>
      <c r="B938" s="105"/>
      <c r="C938" s="105"/>
      <c r="D938" s="106"/>
    </row>
    <row r="939" spans="1:4" s="99" customFormat="1" ht="19.5" customHeight="1">
      <c r="A939" s="119" t="s">
        <v>314</v>
      </c>
      <c r="B939" s="105"/>
      <c r="C939" s="105"/>
      <c r="D939" s="106"/>
    </row>
    <row r="940" spans="1:4" s="99" customFormat="1" ht="19.5" customHeight="1">
      <c r="A940" s="119" t="s">
        <v>315</v>
      </c>
      <c r="B940" s="105"/>
      <c r="C940" s="105"/>
      <c r="D940" s="106"/>
    </row>
    <row r="941" spans="1:4" s="99" customFormat="1" ht="19.5" customHeight="1">
      <c r="A941" s="119" t="s">
        <v>1026</v>
      </c>
      <c r="B941" s="105"/>
      <c r="C941" s="105"/>
      <c r="D941" s="106"/>
    </row>
    <row r="942" spans="1:4" s="99" customFormat="1" ht="19.5" customHeight="1">
      <c r="A942" s="119" t="s">
        <v>1027</v>
      </c>
      <c r="B942" s="105"/>
      <c r="C942" s="105"/>
      <c r="D942" s="106"/>
    </row>
    <row r="943" spans="1:4" s="99" customFormat="1" ht="19.5" customHeight="1">
      <c r="A943" s="119" t="s">
        <v>1028</v>
      </c>
      <c r="B943" s="105"/>
      <c r="C943" s="105"/>
      <c r="D943" s="106"/>
    </row>
    <row r="944" spans="1:4" s="99" customFormat="1" ht="19.5" customHeight="1">
      <c r="A944" s="119" t="s">
        <v>1029</v>
      </c>
      <c r="B944" s="105"/>
      <c r="C944" s="105"/>
      <c r="D944" s="106"/>
    </row>
    <row r="945" spans="1:4" s="99" customFormat="1" ht="19.5" customHeight="1">
      <c r="A945" s="119" t="s">
        <v>1030</v>
      </c>
      <c r="B945" s="105"/>
      <c r="C945" s="105"/>
      <c r="D945" s="106"/>
    </row>
    <row r="946" spans="1:4" s="99" customFormat="1" ht="19.5" customHeight="1">
      <c r="A946" s="119" t="s">
        <v>1031</v>
      </c>
      <c r="B946" s="105"/>
      <c r="C946" s="105"/>
      <c r="D946" s="106"/>
    </row>
    <row r="947" spans="1:4" s="99" customFormat="1" ht="19.5" customHeight="1">
      <c r="A947" s="119" t="s">
        <v>1032</v>
      </c>
      <c r="B947" s="105">
        <f>SUM(B948:B951)</f>
        <v>0</v>
      </c>
      <c r="C947" s="105">
        <f>SUM(C948:C951)</f>
        <v>0</v>
      </c>
      <c r="D947" s="106" t="e">
        <f>C947/B947</f>
        <v>#DIV/0!</v>
      </c>
    </row>
    <row r="948" spans="1:4" s="99" customFormat="1" ht="19.5" customHeight="1">
      <c r="A948" s="119" t="s">
        <v>1033</v>
      </c>
      <c r="B948" s="105"/>
      <c r="C948" s="105"/>
      <c r="D948" s="106"/>
    </row>
    <row r="949" spans="1:4" s="99" customFormat="1" ht="19.5" customHeight="1">
      <c r="A949" s="119" t="s">
        <v>1034</v>
      </c>
      <c r="B949" s="105">
        <v>0</v>
      </c>
      <c r="C949" s="105">
        <v>0</v>
      </c>
      <c r="D949" s="106" t="e">
        <f>C949/B949</f>
        <v>#DIV/0!</v>
      </c>
    </row>
    <row r="950" spans="1:4" s="99" customFormat="1" ht="19.5" customHeight="1">
      <c r="A950" s="119" t="s">
        <v>1035</v>
      </c>
      <c r="B950" s="105"/>
      <c r="C950" s="105"/>
      <c r="D950" s="106"/>
    </row>
    <row r="951" spans="1:4" s="99" customFormat="1" ht="19.5" customHeight="1">
      <c r="A951" s="119" t="s">
        <v>1036</v>
      </c>
      <c r="B951" s="105"/>
      <c r="C951" s="105"/>
      <c r="D951" s="106"/>
    </row>
    <row r="952" spans="1:4" s="99" customFormat="1" ht="19.5" customHeight="1">
      <c r="A952" s="119" t="s">
        <v>1037</v>
      </c>
      <c r="B952" s="105">
        <f>SUM(B953:B958)</f>
        <v>0</v>
      </c>
      <c r="C952" s="105">
        <f>SUM(C953:C958)</f>
        <v>0</v>
      </c>
      <c r="D952" s="106"/>
    </row>
    <row r="953" spans="1:4" s="99" customFormat="1" ht="19.5" customHeight="1">
      <c r="A953" s="119" t="s">
        <v>313</v>
      </c>
      <c r="B953" s="105"/>
      <c r="C953" s="105"/>
      <c r="D953" s="106"/>
    </row>
    <row r="954" spans="1:4" s="99" customFormat="1" ht="19.5" customHeight="1">
      <c r="A954" s="119" t="s">
        <v>314</v>
      </c>
      <c r="B954" s="105"/>
      <c r="C954" s="105"/>
      <c r="D954" s="106"/>
    </row>
    <row r="955" spans="1:4" s="99" customFormat="1" ht="19.5" customHeight="1">
      <c r="A955" s="119" t="s">
        <v>315</v>
      </c>
      <c r="B955" s="105"/>
      <c r="C955" s="105"/>
      <c r="D955" s="106"/>
    </row>
    <row r="956" spans="1:4" s="99" customFormat="1" ht="19.5" customHeight="1">
      <c r="A956" s="119" t="s">
        <v>1023</v>
      </c>
      <c r="B956" s="105"/>
      <c r="C956" s="105"/>
      <c r="D956" s="106"/>
    </row>
    <row r="957" spans="1:4" s="99" customFormat="1" ht="19.5" customHeight="1">
      <c r="A957" s="119" t="s">
        <v>1038</v>
      </c>
      <c r="B957" s="105"/>
      <c r="C957" s="105"/>
      <c r="D957" s="106"/>
    </row>
    <row r="958" spans="1:4" s="99" customFormat="1" ht="19.5" customHeight="1">
      <c r="A958" s="119" t="s">
        <v>1039</v>
      </c>
      <c r="B958" s="105"/>
      <c r="C958" s="105"/>
      <c r="D958" s="106"/>
    </row>
    <row r="959" spans="1:4" s="99" customFormat="1" ht="19.5" customHeight="1">
      <c r="A959" s="119" t="s">
        <v>1040</v>
      </c>
      <c r="B959" s="105">
        <f>SUM(B960:B963)</f>
        <v>5905</v>
      </c>
      <c r="C959" s="105">
        <f>SUM(C960:C963)</f>
        <v>5896</v>
      </c>
      <c r="D959" s="106">
        <f>C959/B959</f>
        <v>0.998475867908552</v>
      </c>
    </row>
    <row r="960" spans="1:4" s="99" customFormat="1" ht="19.5" customHeight="1">
      <c r="A960" s="119" t="s">
        <v>1041</v>
      </c>
      <c r="B960" s="105">
        <v>5905</v>
      </c>
      <c r="C960" s="105">
        <v>5896</v>
      </c>
      <c r="D960" s="106">
        <f>C960/B960</f>
        <v>0.998475867908552</v>
      </c>
    </row>
    <row r="961" spans="1:4" s="99" customFormat="1" ht="19.5" customHeight="1">
      <c r="A961" s="119" t="s">
        <v>1042</v>
      </c>
      <c r="B961" s="105">
        <v>0</v>
      </c>
      <c r="C961" s="105">
        <v>0</v>
      </c>
      <c r="D961" s="106" t="e">
        <f>C961/B961</f>
        <v>#DIV/0!</v>
      </c>
    </row>
    <row r="962" spans="1:4" s="99" customFormat="1" ht="19.5" customHeight="1">
      <c r="A962" s="119" t="s">
        <v>1043</v>
      </c>
      <c r="B962" s="105"/>
      <c r="C962" s="105"/>
      <c r="D962" s="106"/>
    </row>
    <row r="963" spans="1:4" s="99" customFormat="1" ht="19.5" customHeight="1">
      <c r="A963" s="119" t="s">
        <v>1044</v>
      </c>
      <c r="B963" s="105"/>
      <c r="C963" s="105"/>
      <c r="D963" s="106"/>
    </row>
    <row r="964" spans="1:4" s="99" customFormat="1" ht="19.5" customHeight="1">
      <c r="A964" s="119" t="s">
        <v>1045</v>
      </c>
      <c r="B964" s="105">
        <f>SUM(B965:B966)</f>
        <v>251</v>
      </c>
      <c r="C964" s="105">
        <f>SUM(C965:C966)</f>
        <v>230</v>
      </c>
      <c r="D964" s="106">
        <f>C964/B964</f>
        <v>0.9163346613545816</v>
      </c>
    </row>
    <row r="965" spans="1:4" s="99" customFormat="1" ht="19.5" customHeight="1">
      <c r="A965" s="119" t="s">
        <v>1046</v>
      </c>
      <c r="B965" s="105">
        <v>251</v>
      </c>
      <c r="C965" s="105">
        <v>230</v>
      </c>
      <c r="D965" s="106">
        <f>C965/B965</f>
        <v>0.9163346613545816</v>
      </c>
    </row>
    <row r="966" spans="1:4" s="99" customFormat="1" ht="19.5" customHeight="1">
      <c r="A966" s="119" t="s">
        <v>1047</v>
      </c>
      <c r="B966" s="105"/>
      <c r="C966" s="105"/>
      <c r="D966" s="106"/>
    </row>
    <row r="967" spans="1:4" s="99" customFormat="1" ht="19.5" customHeight="1">
      <c r="A967" s="119" t="s">
        <v>1048</v>
      </c>
      <c r="B967" s="105">
        <f>B968+B978+B994+B999+B1010+B1017+B1025</f>
        <v>2722</v>
      </c>
      <c r="C967" s="105">
        <f>C968+C978+C994+C999+C1010+C1017+C1025</f>
        <v>3052</v>
      </c>
      <c r="D967" s="106">
        <f>C967/B967</f>
        <v>1.121234386480529</v>
      </c>
    </row>
    <row r="968" spans="1:4" s="99" customFormat="1" ht="19.5" customHeight="1">
      <c r="A968" s="119" t="s">
        <v>1049</v>
      </c>
      <c r="B968" s="105">
        <f>SUM(B969:B977)</f>
        <v>0</v>
      </c>
      <c r="C968" s="105">
        <f>SUM(C969:C977)</f>
        <v>0</v>
      </c>
      <c r="D968" s="106"/>
    </row>
    <row r="969" spans="1:4" s="99" customFormat="1" ht="19.5" customHeight="1">
      <c r="A969" s="119" t="s">
        <v>313</v>
      </c>
      <c r="B969" s="105">
        <v>0</v>
      </c>
      <c r="C969" s="105">
        <v>0</v>
      </c>
      <c r="D969" s="106"/>
    </row>
    <row r="970" spans="1:4" s="99" customFormat="1" ht="19.5" customHeight="1">
      <c r="A970" s="119" t="s">
        <v>314</v>
      </c>
      <c r="B970" s="105"/>
      <c r="C970" s="105"/>
      <c r="D970" s="106"/>
    </row>
    <row r="971" spans="1:4" s="99" customFormat="1" ht="19.5" customHeight="1">
      <c r="A971" s="119" t="s">
        <v>315</v>
      </c>
      <c r="B971" s="105"/>
      <c r="C971" s="105"/>
      <c r="D971" s="106"/>
    </row>
    <row r="972" spans="1:4" s="99" customFormat="1" ht="19.5" customHeight="1">
      <c r="A972" s="119" t="s">
        <v>1050</v>
      </c>
      <c r="B972" s="105"/>
      <c r="C972" s="105"/>
      <c r="D972" s="106"/>
    </row>
    <row r="973" spans="1:4" s="99" customFormat="1" ht="19.5" customHeight="1">
      <c r="A973" s="119" t="s">
        <v>1051</v>
      </c>
      <c r="B973" s="105"/>
      <c r="C973" s="105"/>
      <c r="D973" s="106"/>
    </row>
    <row r="974" spans="1:4" s="99" customFormat="1" ht="19.5" customHeight="1">
      <c r="A974" s="119" t="s">
        <v>1052</v>
      </c>
      <c r="B974" s="105"/>
      <c r="C974" s="105"/>
      <c r="D974" s="106"/>
    </row>
    <row r="975" spans="1:4" s="99" customFormat="1" ht="19.5" customHeight="1">
      <c r="A975" s="119" t="s">
        <v>1053</v>
      </c>
      <c r="B975" s="105"/>
      <c r="C975" s="105"/>
      <c r="D975" s="106"/>
    </row>
    <row r="976" spans="1:4" s="99" customFormat="1" ht="19.5" customHeight="1">
      <c r="A976" s="119" t="s">
        <v>1054</v>
      </c>
      <c r="B976" s="105"/>
      <c r="C976" s="105"/>
      <c r="D976" s="106"/>
    </row>
    <row r="977" spans="1:4" s="99" customFormat="1" ht="19.5" customHeight="1">
      <c r="A977" s="119" t="s">
        <v>1055</v>
      </c>
      <c r="B977" s="105"/>
      <c r="C977" s="105"/>
      <c r="D977" s="106"/>
    </row>
    <row r="978" spans="1:4" s="99" customFormat="1" ht="19.5" customHeight="1">
      <c r="A978" s="119" t="s">
        <v>1056</v>
      </c>
      <c r="B978" s="105">
        <f>SUM(B979:B993)</f>
        <v>0</v>
      </c>
      <c r="C978" s="105">
        <f>SUM(C979:C993)</f>
        <v>0</v>
      </c>
      <c r="D978" s="106"/>
    </row>
    <row r="979" spans="1:4" s="99" customFormat="1" ht="19.5" customHeight="1">
      <c r="A979" s="119" t="s">
        <v>313</v>
      </c>
      <c r="B979" s="105"/>
      <c r="C979" s="105"/>
      <c r="D979" s="106"/>
    </row>
    <row r="980" spans="1:4" s="99" customFormat="1" ht="19.5" customHeight="1">
      <c r="A980" s="119" t="s">
        <v>314</v>
      </c>
      <c r="B980" s="105"/>
      <c r="C980" s="105"/>
      <c r="D980" s="106"/>
    </row>
    <row r="981" spans="1:4" s="99" customFormat="1" ht="19.5" customHeight="1">
      <c r="A981" s="119" t="s">
        <v>315</v>
      </c>
      <c r="B981" s="105"/>
      <c r="C981" s="105"/>
      <c r="D981" s="106"/>
    </row>
    <row r="982" spans="1:4" s="99" customFormat="1" ht="19.5" customHeight="1">
      <c r="A982" s="119" t="s">
        <v>1057</v>
      </c>
      <c r="B982" s="105"/>
      <c r="C982" s="105"/>
      <c r="D982" s="106"/>
    </row>
    <row r="983" spans="1:4" s="99" customFormat="1" ht="19.5" customHeight="1">
      <c r="A983" s="119" t="s">
        <v>1058</v>
      </c>
      <c r="B983" s="105"/>
      <c r="C983" s="105"/>
      <c r="D983" s="106"/>
    </row>
    <row r="984" spans="1:4" s="99" customFormat="1" ht="19.5" customHeight="1">
      <c r="A984" s="119" t="s">
        <v>1059</v>
      </c>
      <c r="B984" s="105"/>
      <c r="C984" s="105"/>
      <c r="D984" s="106"/>
    </row>
    <row r="985" spans="1:4" s="99" customFormat="1" ht="19.5" customHeight="1">
      <c r="A985" s="119" t="s">
        <v>1060</v>
      </c>
      <c r="B985" s="105"/>
      <c r="C985" s="105"/>
      <c r="D985" s="106"/>
    </row>
    <row r="986" spans="1:4" s="99" customFormat="1" ht="19.5" customHeight="1">
      <c r="A986" s="119" t="s">
        <v>1061</v>
      </c>
      <c r="B986" s="105"/>
      <c r="C986" s="105"/>
      <c r="D986" s="106"/>
    </row>
    <row r="987" spans="1:4" s="99" customFormat="1" ht="19.5" customHeight="1">
      <c r="A987" s="119" t="s">
        <v>1062</v>
      </c>
      <c r="B987" s="105"/>
      <c r="C987" s="105"/>
      <c r="D987" s="106"/>
    </row>
    <row r="988" spans="1:4" s="99" customFormat="1" ht="19.5" customHeight="1">
      <c r="A988" s="119" t="s">
        <v>1063</v>
      </c>
      <c r="B988" s="105"/>
      <c r="C988" s="105"/>
      <c r="D988" s="106"/>
    </row>
    <row r="989" spans="1:4" s="99" customFormat="1" ht="19.5" customHeight="1">
      <c r="A989" s="119" t="s">
        <v>1064</v>
      </c>
      <c r="B989" s="105"/>
      <c r="C989" s="105"/>
      <c r="D989" s="106"/>
    </row>
    <row r="990" spans="1:4" s="99" customFormat="1" ht="19.5" customHeight="1">
      <c r="A990" s="119" t="s">
        <v>1065</v>
      </c>
      <c r="B990" s="105"/>
      <c r="C990" s="105"/>
      <c r="D990" s="106"/>
    </row>
    <row r="991" spans="1:4" s="99" customFormat="1" ht="19.5" customHeight="1">
      <c r="A991" s="119" t="s">
        <v>1066</v>
      </c>
      <c r="B991" s="105"/>
      <c r="C991" s="105"/>
      <c r="D991" s="106"/>
    </row>
    <row r="992" spans="1:4" s="99" customFormat="1" ht="19.5" customHeight="1">
      <c r="A992" s="119" t="s">
        <v>1067</v>
      </c>
      <c r="B992" s="105"/>
      <c r="C992" s="105"/>
      <c r="D992" s="106"/>
    </row>
    <row r="993" spans="1:4" s="99" customFormat="1" ht="19.5" customHeight="1">
      <c r="A993" s="119" t="s">
        <v>1068</v>
      </c>
      <c r="B993" s="105">
        <v>0</v>
      </c>
      <c r="C993" s="105">
        <v>0</v>
      </c>
      <c r="D993" s="106"/>
    </row>
    <row r="994" spans="1:4" s="99" customFormat="1" ht="19.5" customHeight="1">
      <c r="A994" s="119" t="s">
        <v>1069</v>
      </c>
      <c r="B994" s="105">
        <f>SUM(B995:B998)</f>
        <v>0</v>
      </c>
      <c r="C994" s="105">
        <f>SUM(C995:C998)</f>
        <v>0</v>
      </c>
      <c r="D994" s="106"/>
    </row>
    <row r="995" spans="1:4" s="99" customFormat="1" ht="19.5" customHeight="1">
      <c r="A995" s="119" t="s">
        <v>313</v>
      </c>
      <c r="B995" s="105"/>
      <c r="C995" s="105"/>
      <c r="D995" s="106"/>
    </row>
    <row r="996" spans="1:4" s="99" customFormat="1" ht="19.5" customHeight="1">
      <c r="A996" s="119" t="s">
        <v>314</v>
      </c>
      <c r="B996" s="105"/>
      <c r="C996" s="105"/>
      <c r="D996" s="106"/>
    </row>
    <row r="997" spans="1:4" s="99" customFormat="1" ht="19.5" customHeight="1">
      <c r="A997" s="119" t="s">
        <v>315</v>
      </c>
      <c r="B997" s="105"/>
      <c r="C997" s="105"/>
      <c r="D997" s="106"/>
    </row>
    <row r="998" spans="1:4" s="99" customFormat="1" ht="19.5" customHeight="1">
      <c r="A998" s="119" t="s">
        <v>1070</v>
      </c>
      <c r="B998" s="105"/>
      <c r="C998" s="105"/>
      <c r="D998" s="106"/>
    </row>
    <row r="999" spans="1:4" s="99" customFormat="1" ht="19.5" customHeight="1">
      <c r="A999" s="119" t="s">
        <v>1071</v>
      </c>
      <c r="B999" s="105">
        <f>SUM(B1000:B1009)</f>
        <v>157</v>
      </c>
      <c r="C999" s="105">
        <f>SUM(C1000:C1009)</f>
        <v>213</v>
      </c>
      <c r="D999" s="106">
        <f>C999/B999</f>
        <v>1.356687898089172</v>
      </c>
    </row>
    <row r="1000" spans="1:4" s="99" customFormat="1" ht="19.5" customHeight="1">
      <c r="A1000" s="119" t="s">
        <v>313</v>
      </c>
      <c r="B1000" s="105"/>
      <c r="C1000" s="105"/>
      <c r="D1000" s="106"/>
    </row>
    <row r="1001" spans="1:4" s="99" customFormat="1" ht="19.5" customHeight="1">
      <c r="A1001" s="119" t="s">
        <v>314</v>
      </c>
      <c r="B1001" s="105"/>
      <c r="C1001" s="105"/>
      <c r="D1001" s="106"/>
    </row>
    <row r="1002" spans="1:4" s="99" customFormat="1" ht="19.5" customHeight="1">
      <c r="A1002" s="119" t="s">
        <v>315</v>
      </c>
      <c r="B1002" s="105"/>
      <c r="C1002" s="105"/>
      <c r="D1002" s="106"/>
    </row>
    <row r="1003" spans="1:4" s="99" customFormat="1" ht="19.5" customHeight="1">
      <c r="A1003" s="119" t="s">
        <v>1072</v>
      </c>
      <c r="B1003" s="105"/>
      <c r="C1003" s="105"/>
      <c r="D1003" s="106"/>
    </row>
    <row r="1004" spans="1:4" s="99" customFormat="1" ht="19.5" customHeight="1">
      <c r="A1004" s="119" t="s">
        <v>1073</v>
      </c>
      <c r="B1004" s="105"/>
      <c r="C1004" s="105"/>
      <c r="D1004" s="106"/>
    </row>
    <row r="1005" spans="1:4" s="99" customFormat="1" ht="19.5" customHeight="1">
      <c r="A1005" s="119" t="s">
        <v>1074</v>
      </c>
      <c r="B1005" s="105"/>
      <c r="C1005" s="105"/>
      <c r="D1005" s="106"/>
    </row>
    <row r="1006" spans="1:4" s="99" customFormat="1" ht="19.5" customHeight="1">
      <c r="A1006" s="119" t="s">
        <v>1075</v>
      </c>
      <c r="B1006" s="105"/>
      <c r="C1006" s="105"/>
      <c r="D1006" s="106"/>
    </row>
    <row r="1007" spans="1:4" s="99" customFormat="1" ht="19.5" customHeight="1">
      <c r="A1007" s="119" t="s">
        <v>1076</v>
      </c>
      <c r="B1007" s="108">
        <v>17</v>
      </c>
      <c r="C1007" s="105"/>
      <c r="D1007" s="106"/>
    </row>
    <row r="1008" spans="1:4" s="99" customFormat="1" ht="19.5" customHeight="1">
      <c r="A1008" s="119" t="s">
        <v>322</v>
      </c>
      <c r="B1008" s="108">
        <v>0</v>
      </c>
      <c r="C1008" s="105"/>
      <c r="D1008" s="106"/>
    </row>
    <row r="1009" spans="1:4" s="99" customFormat="1" ht="19.5" customHeight="1">
      <c r="A1009" s="119" t="s">
        <v>1077</v>
      </c>
      <c r="B1009" s="108">
        <v>140</v>
      </c>
      <c r="C1009" s="105">
        <v>213</v>
      </c>
      <c r="D1009" s="106">
        <f>C1009/B1009</f>
        <v>1.5214285714285714</v>
      </c>
    </row>
    <row r="1010" spans="1:4" s="99" customFormat="1" ht="19.5" customHeight="1">
      <c r="A1010" s="119" t="s">
        <v>1078</v>
      </c>
      <c r="B1010" s="105">
        <f>SUM(B1011:B1016)</f>
        <v>0</v>
      </c>
      <c r="C1010" s="105">
        <f>SUM(C1011:C1016)</f>
        <v>0</v>
      </c>
      <c r="D1010" s="106"/>
    </row>
    <row r="1011" spans="1:4" s="99" customFormat="1" ht="19.5" customHeight="1">
      <c r="A1011" s="119" t="s">
        <v>313</v>
      </c>
      <c r="B1011" s="105"/>
      <c r="C1011" s="105"/>
      <c r="D1011" s="106"/>
    </row>
    <row r="1012" spans="1:4" s="99" customFormat="1" ht="19.5" customHeight="1">
      <c r="A1012" s="119" t="s">
        <v>314</v>
      </c>
      <c r="B1012" s="105"/>
      <c r="C1012" s="105"/>
      <c r="D1012" s="106"/>
    </row>
    <row r="1013" spans="1:4" s="99" customFormat="1" ht="19.5" customHeight="1">
      <c r="A1013" s="119" t="s">
        <v>315</v>
      </c>
      <c r="B1013" s="105"/>
      <c r="C1013" s="105"/>
      <c r="D1013" s="106"/>
    </row>
    <row r="1014" spans="1:4" s="99" customFormat="1" ht="19.5" customHeight="1">
      <c r="A1014" s="119" t="s">
        <v>1079</v>
      </c>
      <c r="B1014" s="105"/>
      <c r="C1014" s="105"/>
      <c r="D1014" s="106"/>
    </row>
    <row r="1015" spans="1:4" s="99" customFormat="1" ht="19.5" customHeight="1">
      <c r="A1015" s="119" t="s">
        <v>1080</v>
      </c>
      <c r="B1015" s="105"/>
      <c r="C1015" s="105"/>
      <c r="D1015" s="106"/>
    </row>
    <row r="1016" spans="1:4" s="99" customFormat="1" ht="19.5" customHeight="1">
      <c r="A1016" s="119" t="s">
        <v>1081</v>
      </c>
      <c r="B1016" s="105"/>
      <c r="C1016" s="105"/>
      <c r="D1016" s="106"/>
    </row>
    <row r="1017" spans="1:4" s="99" customFormat="1" ht="19.5" customHeight="1">
      <c r="A1017" s="119" t="s">
        <v>1082</v>
      </c>
      <c r="B1017" s="105">
        <f>SUM(B1018:B1024)</f>
        <v>2565</v>
      </c>
      <c r="C1017" s="105">
        <f>SUM(C1018:C1024)</f>
        <v>2839</v>
      </c>
      <c r="D1017" s="106">
        <f>C1017/B1017</f>
        <v>1.10682261208577</v>
      </c>
    </row>
    <row r="1018" spans="1:4" s="99" customFormat="1" ht="19.5" customHeight="1">
      <c r="A1018" s="119" t="s">
        <v>313</v>
      </c>
      <c r="B1018" s="105"/>
      <c r="C1018" s="105"/>
      <c r="D1018" s="106"/>
    </row>
    <row r="1019" spans="1:4" s="99" customFormat="1" ht="19.5" customHeight="1">
      <c r="A1019" s="119" t="s">
        <v>314</v>
      </c>
      <c r="B1019" s="105"/>
      <c r="C1019" s="105"/>
      <c r="D1019" s="106"/>
    </row>
    <row r="1020" spans="1:4" s="99" customFormat="1" ht="19.5" customHeight="1">
      <c r="A1020" s="119" t="s">
        <v>315</v>
      </c>
      <c r="B1020" s="105"/>
      <c r="C1020" s="105"/>
      <c r="D1020" s="106"/>
    </row>
    <row r="1021" spans="1:4" s="99" customFormat="1" ht="19.5" customHeight="1">
      <c r="A1021" s="119" t="s">
        <v>1083</v>
      </c>
      <c r="B1021" s="105"/>
      <c r="C1021" s="105"/>
      <c r="D1021" s="106"/>
    </row>
    <row r="1022" spans="1:4" s="99" customFormat="1" ht="19.5" customHeight="1">
      <c r="A1022" s="119" t="s">
        <v>1084</v>
      </c>
      <c r="B1022" s="108">
        <v>1341</v>
      </c>
      <c r="C1022" s="105">
        <v>2203</v>
      </c>
      <c r="D1022" s="106">
        <f>C1022/B1022</f>
        <v>1.6428038777032066</v>
      </c>
    </row>
    <row r="1023" spans="1:4" s="99" customFormat="1" ht="19.5" customHeight="1">
      <c r="A1023" s="119" t="s">
        <v>1085</v>
      </c>
      <c r="B1023" s="108">
        <v>0</v>
      </c>
      <c r="C1023" s="105"/>
      <c r="D1023" s="106"/>
    </row>
    <row r="1024" spans="1:4" s="99" customFormat="1" ht="19.5" customHeight="1">
      <c r="A1024" s="119" t="s">
        <v>1086</v>
      </c>
      <c r="B1024" s="108">
        <v>1224</v>
      </c>
      <c r="C1024" s="105">
        <v>636</v>
      </c>
      <c r="D1024" s="106">
        <f>C1024/B1024</f>
        <v>0.5196078431372549</v>
      </c>
    </row>
    <row r="1025" spans="1:4" s="99" customFormat="1" ht="19.5" customHeight="1">
      <c r="A1025" s="119" t="s">
        <v>1087</v>
      </c>
      <c r="B1025" s="105">
        <f>SUM(B1026:B1030)</f>
        <v>0</v>
      </c>
      <c r="C1025" s="105">
        <f>SUM(C1026:C1030)</f>
        <v>0</v>
      </c>
      <c r="D1025" s="106"/>
    </row>
    <row r="1026" spans="1:4" s="99" customFormat="1" ht="19.5" customHeight="1">
      <c r="A1026" s="119" t="s">
        <v>1088</v>
      </c>
      <c r="B1026" s="105"/>
      <c r="C1026" s="105"/>
      <c r="D1026" s="106"/>
    </row>
    <row r="1027" spans="1:4" s="99" customFormat="1" ht="19.5" customHeight="1">
      <c r="A1027" s="119" t="s">
        <v>1089</v>
      </c>
      <c r="B1027" s="105"/>
      <c r="C1027" s="105"/>
      <c r="D1027" s="106"/>
    </row>
    <row r="1028" spans="1:4" s="99" customFormat="1" ht="19.5" customHeight="1">
      <c r="A1028" s="119" t="s">
        <v>1090</v>
      </c>
      <c r="B1028" s="105"/>
      <c r="C1028" s="105"/>
      <c r="D1028" s="106"/>
    </row>
    <row r="1029" spans="1:4" s="99" customFormat="1" ht="19.5" customHeight="1">
      <c r="A1029" s="119" t="s">
        <v>1091</v>
      </c>
      <c r="B1029" s="105"/>
      <c r="C1029" s="105"/>
      <c r="D1029" s="106"/>
    </row>
    <row r="1030" spans="1:4" s="99" customFormat="1" ht="19.5" customHeight="1">
      <c r="A1030" s="119" t="s">
        <v>1092</v>
      </c>
      <c r="B1030" s="105"/>
      <c r="C1030" s="105"/>
      <c r="D1030" s="106"/>
    </row>
    <row r="1031" spans="1:4" s="99" customFormat="1" ht="19.5" customHeight="1">
      <c r="A1031" s="119" t="s">
        <v>1093</v>
      </c>
      <c r="B1031" s="105">
        <f>B1032+B1042+B1048</f>
        <v>404</v>
      </c>
      <c r="C1031" s="105">
        <f>C1032+C1042+C1048</f>
        <v>491</v>
      </c>
      <c r="D1031" s="106">
        <f>C1031/B1031</f>
        <v>1.2153465346534653</v>
      </c>
    </row>
    <row r="1032" spans="1:4" s="99" customFormat="1" ht="19.5" customHeight="1">
      <c r="A1032" s="119" t="s">
        <v>1094</v>
      </c>
      <c r="B1032" s="105">
        <f>SUM(B1033:B1041)</f>
        <v>404</v>
      </c>
      <c r="C1032" s="105">
        <f>SUM(C1033:C1041)</f>
        <v>491</v>
      </c>
      <c r="D1032" s="106">
        <f>C1032/B1032</f>
        <v>1.2153465346534653</v>
      </c>
    </row>
    <row r="1033" spans="1:4" s="99" customFormat="1" ht="19.5" customHeight="1">
      <c r="A1033" s="119" t="s">
        <v>313</v>
      </c>
      <c r="B1033" s="108">
        <v>294</v>
      </c>
      <c r="C1033" s="105">
        <v>345</v>
      </c>
      <c r="D1033" s="106">
        <f>C1033/B1033</f>
        <v>1.1734693877551021</v>
      </c>
    </row>
    <row r="1034" spans="1:4" s="99" customFormat="1" ht="19.5" customHeight="1">
      <c r="A1034" s="119" t="s">
        <v>314</v>
      </c>
      <c r="B1034" s="108">
        <v>0</v>
      </c>
      <c r="C1034" s="105"/>
      <c r="D1034" s="106"/>
    </row>
    <row r="1035" spans="1:4" s="99" customFormat="1" ht="19.5" customHeight="1">
      <c r="A1035" s="119" t="s">
        <v>315</v>
      </c>
      <c r="B1035" s="108">
        <v>0</v>
      </c>
      <c r="C1035" s="105"/>
      <c r="D1035" s="106"/>
    </row>
    <row r="1036" spans="1:4" s="99" customFormat="1" ht="19.5" customHeight="1">
      <c r="A1036" s="119" t="s">
        <v>1095</v>
      </c>
      <c r="B1036" s="108">
        <v>0</v>
      </c>
      <c r="C1036" s="105"/>
      <c r="D1036" s="106"/>
    </row>
    <row r="1037" spans="1:4" s="99" customFormat="1" ht="19.5" customHeight="1">
      <c r="A1037" s="119" t="s">
        <v>1096</v>
      </c>
      <c r="B1037" s="108">
        <v>0</v>
      </c>
      <c r="C1037" s="105"/>
      <c r="D1037" s="106"/>
    </row>
    <row r="1038" spans="1:4" s="99" customFormat="1" ht="19.5" customHeight="1">
      <c r="A1038" s="119" t="s">
        <v>1097</v>
      </c>
      <c r="B1038" s="108">
        <v>0</v>
      </c>
      <c r="C1038" s="105"/>
      <c r="D1038" s="106"/>
    </row>
    <row r="1039" spans="1:4" s="99" customFormat="1" ht="19.5" customHeight="1">
      <c r="A1039" s="119" t="s">
        <v>1098</v>
      </c>
      <c r="B1039" s="108">
        <v>0</v>
      </c>
      <c r="C1039" s="105"/>
      <c r="D1039" s="106"/>
    </row>
    <row r="1040" spans="1:4" s="99" customFormat="1" ht="19.5" customHeight="1">
      <c r="A1040" s="119" t="s">
        <v>322</v>
      </c>
      <c r="B1040" s="108">
        <v>0</v>
      </c>
      <c r="C1040" s="105"/>
      <c r="D1040" s="106"/>
    </row>
    <row r="1041" spans="1:4" s="99" customFormat="1" ht="19.5" customHeight="1">
      <c r="A1041" s="119" t="s">
        <v>1099</v>
      </c>
      <c r="B1041" s="108">
        <v>110</v>
      </c>
      <c r="C1041" s="105">
        <v>146</v>
      </c>
      <c r="D1041" s="106">
        <f>C1041/B1041</f>
        <v>1.3272727272727274</v>
      </c>
    </row>
    <row r="1042" spans="1:4" s="99" customFormat="1" ht="19.5" customHeight="1">
      <c r="A1042" s="119" t="s">
        <v>1100</v>
      </c>
      <c r="B1042" s="105">
        <f>SUM(B1043:B1047)</f>
        <v>0</v>
      </c>
      <c r="C1042" s="105">
        <f>SUM(C1043:C1047)</f>
        <v>0</v>
      </c>
      <c r="D1042" s="106"/>
    </row>
    <row r="1043" spans="1:4" s="99" customFormat="1" ht="19.5" customHeight="1">
      <c r="A1043" s="119" t="s">
        <v>313</v>
      </c>
      <c r="B1043" s="105"/>
      <c r="C1043" s="105"/>
      <c r="D1043" s="106"/>
    </row>
    <row r="1044" spans="1:4" s="99" customFormat="1" ht="19.5" customHeight="1">
      <c r="A1044" s="119" t="s">
        <v>314</v>
      </c>
      <c r="B1044" s="105"/>
      <c r="C1044" s="105"/>
      <c r="D1044" s="106"/>
    </row>
    <row r="1045" spans="1:4" s="99" customFormat="1" ht="19.5" customHeight="1">
      <c r="A1045" s="119" t="s">
        <v>315</v>
      </c>
      <c r="B1045" s="105"/>
      <c r="C1045" s="105"/>
      <c r="D1045" s="106"/>
    </row>
    <row r="1046" spans="1:4" s="99" customFormat="1" ht="19.5" customHeight="1">
      <c r="A1046" s="119" t="s">
        <v>1101</v>
      </c>
      <c r="B1046" s="105"/>
      <c r="C1046" s="105"/>
      <c r="D1046" s="106"/>
    </row>
    <row r="1047" spans="1:4" s="99" customFormat="1" ht="19.5" customHeight="1">
      <c r="A1047" s="119" t="s">
        <v>1102</v>
      </c>
      <c r="B1047" s="105"/>
      <c r="C1047" s="105"/>
      <c r="D1047" s="106"/>
    </row>
    <row r="1048" spans="1:4" s="99" customFormat="1" ht="19.5" customHeight="1">
      <c r="A1048" s="119" t="s">
        <v>1103</v>
      </c>
      <c r="B1048" s="105">
        <f>SUM(B1049:B1050)</f>
        <v>0</v>
      </c>
      <c r="C1048" s="105">
        <f>SUM(C1049:C1050)</f>
        <v>0</v>
      </c>
      <c r="D1048" s="106"/>
    </row>
    <row r="1049" spans="1:4" s="99" customFormat="1" ht="19.5" customHeight="1">
      <c r="A1049" s="119" t="s">
        <v>1104</v>
      </c>
      <c r="B1049" s="105">
        <v>0</v>
      </c>
      <c r="C1049" s="105">
        <v>0</v>
      </c>
      <c r="D1049" s="106"/>
    </row>
    <row r="1050" spans="1:4" s="99" customFormat="1" ht="19.5" customHeight="1">
      <c r="A1050" s="119" t="s">
        <v>1105</v>
      </c>
      <c r="B1050" s="105">
        <v>0</v>
      </c>
      <c r="C1050" s="105"/>
      <c r="D1050" s="106"/>
    </row>
    <row r="1051" spans="1:4" s="99" customFormat="1" ht="19.5" customHeight="1">
      <c r="A1051" s="119" t="s">
        <v>1106</v>
      </c>
      <c r="B1051" s="105">
        <f>B1052+B1059+B1069+B1075+B1078</f>
        <v>52</v>
      </c>
      <c r="C1051" s="105">
        <f>C1052+C1059+C1069+C1075+C1078</f>
        <v>109</v>
      </c>
      <c r="D1051" s="106">
        <f>C1051/B1051</f>
        <v>2.0961538461538463</v>
      </c>
    </row>
    <row r="1052" spans="1:4" s="99" customFormat="1" ht="19.5" customHeight="1">
      <c r="A1052" s="119" t="s">
        <v>1107</v>
      </c>
      <c r="B1052" s="105">
        <f>SUM(B1053:B1058)</f>
        <v>0</v>
      </c>
      <c r="C1052" s="105">
        <f>SUM(C1053:C1058)</f>
        <v>0</v>
      </c>
      <c r="D1052" s="106"/>
    </row>
    <row r="1053" spans="1:4" s="99" customFormat="1" ht="19.5" customHeight="1">
      <c r="A1053" s="119" t="s">
        <v>313</v>
      </c>
      <c r="B1053" s="105"/>
      <c r="C1053" s="105"/>
      <c r="D1053" s="106"/>
    </row>
    <row r="1054" spans="1:4" s="99" customFormat="1" ht="19.5" customHeight="1">
      <c r="A1054" s="119" t="s">
        <v>314</v>
      </c>
      <c r="B1054" s="105"/>
      <c r="C1054" s="105"/>
      <c r="D1054" s="106"/>
    </row>
    <row r="1055" spans="1:4" s="99" customFormat="1" ht="19.5" customHeight="1">
      <c r="A1055" s="119" t="s">
        <v>315</v>
      </c>
      <c r="B1055" s="105"/>
      <c r="C1055" s="105"/>
      <c r="D1055" s="106"/>
    </row>
    <row r="1056" spans="1:4" s="99" customFormat="1" ht="19.5" customHeight="1">
      <c r="A1056" s="119" t="s">
        <v>1108</v>
      </c>
      <c r="B1056" s="105"/>
      <c r="C1056" s="105"/>
      <c r="D1056" s="106"/>
    </row>
    <row r="1057" spans="1:4" s="99" customFormat="1" ht="19.5" customHeight="1">
      <c r="A1057" s="119" t="s">
        <v>322</v>
      </c>
      <c r="B1057" s="105"/>
      <c r="C1057" s="105"/>
      <c r="D1057" s="106"/>
    </row>
    <row r="1058" spans="1:4" s="99" customFormat="1" ht="19.5" customHeight="1">
      <c r="A1058" s="119" t="s">
        <v>1109</v>
      </c>
      <c r="B1058" s="105"/>
      <c r="C1058" s="105"/>
      <c r="D1058" s="106"/>
    </row>
    <row r="1059" spans="1:4" s="99" customFormat="1" ht="19.5" customHeight="1">
      <c r="A1059" s="119" t="s">
        <v>1110</v>
      </c>
      <c r="B1059" s="105">
        <f>SUM(B1060:B1068)</f>
        <v>0</v>
      </c>
      <c r="C1059" s="105">
        <f>SUM(C1060:C1068)</f>
        <v>0</v>
      </c>
      <c r="D1059" s="106"/>
    </row>
    <row r="1060" spans="1:4" s="99" customFormat="1" ht="19.5" customHeight="1">
      <c r="A1060" s="119" t="s">
        <v>1111</v>
      </c>
      <c r="B1060" s="105"/>
      <c r="C1060" s="105"/>
      <c r="D1060" s="106"/>
    </row>
    <row r="1061" spans="1:4" s="99" customFormat="1" ht="19.5" customHeight="1">
      <c r="A1061" s="119" t="s">
        <v>1112</v>
      </c>
      <c r="B1061" s="105"/>
      <c r="C1061" s="105"/>
      <c r="D1061" s="106"/>
    </row>
    <row r="1062" spans="1:4" s="99" customFormat="1" ht="19.5" customHeight="1">
      <c r="A1062" s="119" t="s">
        <v>1113</v>
      </c>
      <c r="B1062" s="105"/>
      <c r="C1062" s="105"/>
      <c r="D1062" s="106"/>
    </row>
    <row r="1063" spans="1:4" s="99" customFormat="1" ht="19.5" customHeight="1">
      <c r="A1063" s="119" t="s">
        <v>1114</v>
      </c>
      <c r="B1063" s="105"/>
      <c r="C1063" s="105"/>
      <c r="D1063" s="106"/>
    </row>
    <row r="1064" spans="1:4" s="99" customFormat="1" ht="19.5" customHeight="1">
      <c r="A1064" s="119" t="s">
        <v>1115</v>
      </c>
      <c r="B1064" s="105"/>
      <c r="C1064" s="105"/>
      <c r="D1064" s="106"/>
    </row>
    <row r="1065" spans="1:4" s="99" customFormat="1" ht="19.5" customHeight="1">
      <c r="A1065" s="119" t="s">
        <v>1116</v>
      </c>
      <c r="B1065" s="105"/>
      <c r="C1065" s="105"/>
      <c r="D1065" s="106"/>
    </row>
    <row r="1066" spans="1:4" s="99" customFormat="1" ht="19.5" customHeight="1">
      <c r="A1066" s="119" t="s">
        <v>1117</v>
      </c>
      <c r="B1066" s="105"/>
      <c r="C1066" s="105"/>
      <c r="D1066" s="106"/>
    </row>
    <row r="1067" spans="1:4" s="99" customFormat="1" ht="19.5" customHeight="1">
      <c r="A1067" s="119" t="s">
        <v>1118</v>
      </c>
      <c r="B1067" s="105"/>
      <c r="C1067" s="105"/>
      <c r="D1067" s="106"/>
    </row>
    <row r="1068" spans="1:4" s="99" customFormat="1" ht="19.5" customHeight="1">
      <c r="A1068" s="119" t="s">
        <v>1119</v>
      </c>
      <c r="B1068" s="105"/>
      <c r="C1068" s="105"/>
      <c r="D1068" s="106"/>
    </row>
    <row r="1069" spans="1:4" s="99" customFormat="1" ht="19.5" customHeight="1">
      <c r="A1069" s="119" t="s">
        <v>1120</v>
      </c>
      <c r="B1069" s="105">
        <f>SUM(B1070:B1074)</f>
        <v>0</v>
      </c>
      <c r="C1069" s="105">
        <f>SUM(C1070:C1074)</f>
        <v>0</v>
      </c>
      <c r="D1069" s="106" t="e">
        <f>C1069/B1069</f>
        <v>#DIV/0!</v>
      </c>
    </row>
    <row r="1070" spans="1:4" s="99" customFormat="1" ht="19.5" customHeight="1">
      <c r="A1070" s="119" t="s">
        <v>1121</v>
      </c>
      <c r="B1070" s="105"/>
      <c r="C1070" s="105"/>
      <c r="D1070" s="106"/>
    </row>
    <row r="1071" spans="1:4" s="99" customFormat="1" ht="19.5" customHeight="1">
      <c r="A1071" s="120" t="s">
        <v>1122</v>
      </c>
      <c r="B1071" s="105"/>
      <c r="C1071" s="105"/>
      <c r="D1071" s="106"/>
    </row>
    <row r="1072" spans="1:4" s="99" customFormat="1" ht="19.5" customHeight="1">
      <c r="A1072" s="119" t="s">
        <v>1123</v>
      </c>
      <c r="B1072" s="105"/>
      <c r="C1072" s="105"/>
      <c r="D1072" s="106"/>
    </row>
    <row r="1073" spans="1:4" s="99" customFormat="1" ht="19.5" customHeight="1">
      <c r="A1073" s="119" t="s">
        <v>1124</v>
      </c>
      <c r="B1073" s="105"/>
      <c r="C1073" s="105"/>
      <c r="D1073" s="106"/>
    </row>
    <row r="1074" spans="1:4" s="99" customFormat="1" ht="19.5" customHeight="1">
      <c r="A1074" s="119" t="s">
        <v>1125</v>
      </c>
      <c r="B1074" s="105">
        <v>0</v>
      </c>
      <c r="C1074" s="105">
        <v>0</v>
      </c>
      <c r="D1074" s="106" t="e">
        <f>C1074/B1074</f>
        <v>#DIV/0!</v>
      </c>
    </row>
    <row r="1075" spans="1:4" s="99" customFormat="1" ht="19.5" customHeight="1">
      <c r="A1075" s="119" t="s">
        <v>1126</v>
      </c>
      <c r="B1075" s="105">
        <f>SUM(B1076:B1077)</f>
        <v>0</v>
      </c>
      <c r="C1075" s="105">
        <f>SUM(C1076:C1077)</f>
        <v>0</v>
      </c>
      <c r="D1075" s="106"/>
    </row>
    <row r="1076" spans="1:4" s="99" customFormat="1" ht="19.5" customHeight="1">
      <c r="A1076" s="119" t="s">
        <v>1127</v>
      </c>
      <c r="B1076" s="105"/>
      <c r="C1076" s="105"/>
      <c r="D1076" s="106"/>
    </row>
    <row r="1077" spans="1:4" s="99" customFormat="1" ht="19.5" customHeight="1">
      <c r="A1077" s="119" t="s">
        <v>1128</v>
      </c>
      <c r="B1077" s="105"/>
      <c r="C1077" s="105"/>
      <c r="D1077" s="106"/>
    </row>
    <row r="1078" spans="1:4" s="99" customFormat="1" ht="19.5" customHeight="1">
      <c r="A1078" s="119" t="s">
        <v>1129</v>
      </c>
      <c r="B1078" s="105">
        <f>SUM(B1079:B1080)</f>
        <v>52</v>
      </c>
      <c r="C1078" s="105">
        <f>SUM(C1079:C1080)</f>
        <v>109</v>
      </c>
      <c r="D1078" s="106">
        <f>C1078/B1078</f>
        <v>2.0961538461538463</v>
      </c>
    </row>
    <row r="1079" spans="1:4" s="99" customFormat="1" ht="19.5" customHeight="1">
      <c r="A1079" s="119" t="s">
        <v>1130</v>
      </c>
      <c r="B1079" s="105"/>
      <c r="C1079" s="105"/>
      <c r="D1079" s="106"/>
    </row>
    <row r="1080" spans="1:4" s="99" customFormat="1" ht="19.5" customHeight="1">
      <c r="A1080" s="119" t="s">
        <v>1131</v>
      </c>
      <c r="B1080" s="105">
        <v>52</v>
      </c>
      <c r="C1080" s="105">
        <v>109</v>
      </c>
      <c r="D1080" s="106">
        <f>C1080/B1080</f>
        <v>2.0961538461538463</v>
      </c>
    </row>
    <row r="1081" spans="1:4" s="99" customFormat="1" ht="19.5" customHeight="1">
      <c r="A1081" s="119" t="s">
        <v>1132</v>
      </c>
      <c r="B1081" s="105">
        <f>B1082+B1083+B1084+B1085+B1086+B1087+B1088+B1089+B1090</f>
        <v>0</v>
      </c>
      <c r="C1081" s="105">
        <f>C1082+C1083+C1084+C1085+C1086+C1087+C1088+C1089+C1090</f>
        <v>0</v>
      </c>
      <c r="D1081" s="106"/>
    </row>
    <row r="1082" spans="1:4" s="99" customFormat="1" ht="19.5" customHeight="1">
      <c r="A1082" s="119" t="s">
        <v>169</v>
      </c>
      <c r="B1082" s="105"/>
      <c r="C1082" s="105"/>
      <c r="D1082" s="106"/>
    </row>
    <row r="1083" spans="1:4" s="99" customFormat="1" ht="19.5" customHeight="1">
      <c r="A1083" s="119" t="s">
        <v>173</v>
      </c>
      <c r="B1083" s="105"/>
      <c r="C1083" s="105"/>
      <c r="D1083" s="106"/>
    </row>
    <row r="1084" spans="1:4" s="99" customFormat="1" ht="19.5" customHeight="1">
      <c r="A1084" s="119" t="s">
        <v>1133</v>
      </c>
      <c r="B1084" s="105"/>
      <c r="C1084" s="105"/>
      <c r="D1084" s="106"/>
    </row>
    <row r="1085" spans="1:4" s="99" customFormat="1" ht="19.5" customHeight="1">
      <c r="A1085" s="119" t="s">
        <v>1134</v>
      </c>
      <c r="B1085" s="105"/>
      <c r="C1085" s="105"/>
      <c r="D1085" s="106"/>
    </row>
    <row r="1086" spans="1:4" s="99" customFormat="1" ht="19.5" customHeight="1">
      <c r="A1086" s="119" t="s">
        <v>178</v>
      </c>
      <c r="B1086" s="105"/>
      <c r="C1086" s="105"/>
      <c r="D1086" s="106"/>
    </row>
    <row r="1087" spans="1:4" s="99" customFormat="1" ht="19.5" customHeight="1">
      <c r="A1087" s="119" t="s">
        <v>1135</v>
      </c>
      <c r="B1087" s="105"/>
      <c r="C1087" s="105"/>
      <c r="D1087" s="106"/>
    </row>
    <row r="1088" spans="1:4" s="99" customFormat="1" ht="19.5" customHeight="1">
      <c r="A1088" s="119" t="s">
        <v>181</v>
      </c>
      <c r="B1088" s="105"/>
      <c r="C1088" s="105"/>
      <c r="D1088" s="106"/>
    </row>
    <row r="1089" spans="1:4" s="99" customFormat="1" ht="19.5" customHeight="1">
      <c r="A1089" s="119" t="s">
        <v>186</v>
      </c>
      <c r="B1089" s="105"/>
      <c r="C1089" s="105"/>
      <c r="D1089" s="106"/>
    </row>
    <row r="1090" spans="1:4" s="99" customFormat="1" ht="19.5" customHeight="1">
      <c r="A1090" s="119" t="s">
        <v>1136</v>
      </c>
      <c r="B1090" s="105"/>
      <c r="C1090" s="105"/>
      <c r="D1090" s="106"/>
    </row>
    <row r="1091" spans="1:4" s="99" customFormat="1" ht="19.5" customHeight="1">
      <c r="A1091" s="119" t="s">
        <v>1137</v>
      </c>
      <c r="B1091" s="105">
        <f>B1092+B1119+B1134</f>
        <v>1762</v>
      </c>
      <c r="C1091" s="105">
        <f>C1092+C1119+C1134</f>
        <v>1872</v>
      </c>
      <c r="D1091" s="106">
        <f>C1091/B1091</f>
        <v>1.0624290578887627</v>
      </c>
    </row>
    <row r="1092" spans="1:4" s="99" customFormat="1" ht="19.5" customHeight="1">
      <c r="A1092" s="119" t="s">
        <v>1138</v>
      </c>
      <c r="B1092" s="105">
        <f>SUM(B1093:B1118)</f>
        <v>1635</v>
      </c>
      <c r="C1092" s="105">
        <f>SUM(C1093:C1118)</f>
        <v>1721</v>
      </c>
      <c r="D1092" s="106">
        <f>C1092/B1092</f>
        <v>1.0525993883792049</v>
      </c>
    </row>
    <row r="1093" spans="1:4" s="99" customFormat="1" ht="19.5" customHeight="1">
      <c r="A1093" s="119" t="s">
        <v>313</v>
      </c>
      <c r="B1093" s="108">
        <v>112</v>
      </c>
      <c r="C1093" s="105">
        <v>106</v>
      </c>
      <c r="D1093" s="106">
        <f>C1093/B1093</f>
        <v>0.9464285714285714</v>
      </c>
    </row>
    <row r="1094" spans="1:4" s="99" customFormat="1" ht="19.5" customHeight="1">
      <c r="A1094" s="119" t="s">
        <v>314</v>
      </c>
      <c r="B1094" s="108">
        <v>0</v>
      </c>
      <c r="C1094" s="105"/>
      <c r="D1094" s="106"/>
    </row>
    <row r="1095" spans="1:4" s="99" customFormat="1" ht="19.5" customHeight="1">
      <c r="A1095" s="119" t="s">
        <v>315</v>
      </c>
      <c r="B1095" s="108">
        <v>0</v>
      </c>
      <c r="C1095" s="105"/>
      <c r="D1095" s="106"/>
    </row>
    <row r="1096" spans="1:4" s="99" customFormat="1" ht="19.5" customHeight="1">
      <c r="A1096" s="119" t="s">
        <v>1139</v>
      </c>
      <c r="B1096" s="108">
        <v>0</v>
      </c>
      <c r="C1096" s="105"/>
      <c r="D1096" s="106"/>
    </row>
    <row r="1097" spans="1:4" s="99" customFormat="1" ht="19.5" customHeight="1">
      <c r="A1097" s="119" t="s">
        <v>1140</v>
      </c>
      <c r="B1097" s="108">
        <v>100</v>
      </c>
      <c r="C1097" s="105">
        <v>122</v>
      </c>
      <c r="D1097" s="106"/>
    </row>
    <row r="1098" spans="1:4" s="99" customFormat="1" ht="19.5" customHeight="1">
      <c r="A1098" s="119" t="s">
        <v>1141</v>
      </c>
      <c r="B1098" s="108">
        <v>0</v>
      </c>
      <c r="C1098" s="105"/>
      <c r="D1098" s="106"/>
    </row>
    <row r="1099" spans="1:4" s="99" customFormat="1" ht="19.5" customHeight="1">
      <c r="A1099" s="119" t="s">
        <v>1142</v>
      </c>
      <c r="B1099" s="108">
        <v>0</v>
      </c>
      <c r="C1099" s="105"/>
      <c r="D1099" s="106"/>
    </row>
    <row r="1100" spans="1:4" s="99" customFormat="1" ht="19.5" customHeight="1">
      <c r="A1100" s="119" t="s">
        <v>1143</v>
      </c>
      <c r="B1100" s="108">
        <v>0</v>
      </c>
      <c r="C1100" s="105"/>
      <c r="D1100" s="106"/>
    </row>
    <row r="1101" spans="1:4" s="99" customFormat="1" ht="19.5" customHeight="1">
      <c r="A1101" s="119" t="s">
        <v>1144</v>
      </c>
      <c r="B1101" s="108">
        <v>0</v>
      </c>
      <c r="C1101" s="105"/>
      <c r="D1101" s="106"/>
    </row>
    <row r="1102" spans="1:4" s="99" customFormat="1" ht="19.5" customHeight="1">
      <c r="A1102" s="119" t="s">
        <v>1145</v>
      </c>
      <c r="B1102" s="108">
        <v>0</v>
      </c>
      <c r="C1102" s="105"/>
      <c r="D1102" s="106"/>
    </row>
    <row r="1103" spans="1:4" s="99" customFormat="1" ht="19.5" customHeight="1">
      <c r="A1103" s="119" t="s">
        <v>1146</v>
      </c>
      <c r="B1103" s="108">
        <v>0</v>
      </c>
      <c r="C1103" s="105"/>
      <c r="D1103" s="106"/>
    </row>
    <row r="1104" spans="1:4" s="99" customFormat="1" ht="19.5" customHeight="1">
      <c r="A1104" s="119" t="s">
        <v>1147</v>
      </c>
      <c r="B1104" s="108">
        <v>0</v>
      </c>
      <c r="C1104" s="105"/>
      <c r="D1104" s="106"/>
    </row>
    <row r="1105" spans="1:4" s="99" customFormat="1" ht="19.5" customHeight="1">
      <c r="A1105" s="119" t="s">
        <v>1148</v>
      </c>
      <c r="B1105" s="108">
        <v>0</v>
      </c>
      <c r="C1105" s="105"/>
      <c r="D1105" s="106"/>
    </row>
    <row r="1106" spans="1:4" s="99" customFormat="1" ht="19.5" customHeight="1">
      <c r="A1106" s="119" t="s">
        <v>1149</v>
      </c>
      <c r="B1106" s="108">
        <v>0</v>
      </c>
      <c r="C1106" s="105"/>
      <c r="D1106" s="106"/>
    </row>
    <row r="1107" spans="1:4" s="99" customFormat="1" ht="19.5" customHeight="1">
      <c r="A1107" s="119" t="s">
        <v>1150</v>
      </c>
      <c r="B1107" s="108">
        <v>0</v>
      </c>
      <c r="C1107" s="105"/>
      <c r="D1107" s="106"/>
    </row>
    <row r="1108" spans="1:4" s="99" customFormat="1" ht="19.5" customHeight="1">
      <c r="A1108" s="119" t="s">
        <v>1151</v>
      </c>
      <c r="B1108" s="108">
        <v>0</v>
      </c>
      <c r="C1108" s="105"/>
      <c r="D1108" s="106"/>
    </row>
    <row r="1109" spans="1:4" s="99" customFormat="1" ht="19.5" customHeight="1">
      <c r="A1109" s="119" t="s">
        <v>1152</v>
      </c>
      <c r="B1109" s="108">
        <v>0</v>
      </c>
      <c r="C1109" s="105"/>
      <c r="D1109" s="106"/>
    </row>
    <row r="1110" spans="1:4" s="99" customFormat="1" ht="19.5" customHeight="1">
      <c r="A1110" s="119" t="s">
        <v>1153</v>
      </c>
      <c r="B1110" s="108">
        <v>0</v>
      </c>
      <c r="C1110" s="105"/>
      <c r="D1110" s="106"/>
    </row>
    <row r="1111" spans="1:4" s="99" customFormat="1" ht="19.5" customHeight="1">
      <c r="A1111" s="119" t="s">
        <v>1154</v>
      </c>
      <c r="B1111" s="108">
        <v>0</v>
      </c>
      <c r="C1111" s="105"/>
      <c r="D1111" s="106"/>
    </row>
    <row r="1112" spans="1:4" s="99" customFormat="1" ht="19.5" customHeight="1">
      <c r="A1112" s="119" t="s">
        <v>1155</v>
      </c>
      <c r="B1112" s="108">
        <v>0</v>
      </c>
      <c r="C1112" s="105"/>
      <c r="D1112" s="106"/>
    </row>
    <row r="1113" spans="1:4" s="99" customFormat="1" ht="19.5" customHeight="1">
      <c r="A1113" s="119" t="s">
        <v>1156</v>
      </c>
      <c r="B1113" s="108">
        <v>0</v>
      </c>
      <c r="C1113" s="105"/>
      <c r="D1113" s="106"/>
    </row>
    <row r="1114" spans="1:4" s="99" customFormat="1" ht="19.5" customHeight="1">
      <c r="A1114" s="119" t="s">
        <v>1157</v>
      </c>
      <c r="B1114" s="108">
        <v>0</v>
      </c>
      <c r="C1114" s="105"/>
      <c r="D1114" s="106"/>
    </row>
    <row r="1115" spans="1:4" s="99" customFormat="1" ht="19.5" customHeight="1">
      <c r="A1115" s="119" t="s">
        <v>1158</v>
      </c>
      <c r="B1115" s="108">
        <v>0</v>
      </c>
      <c r="C1115" s="105"/>
      <c r="D1115" s="106"/>
    </row>
    <row r="1116" spans="1:4" s="99" customFormat="1" ht="19.5" customHeight="1">
      <c r="A1116" s="119" t="s">
        <v>1159</v>
      </c>
      <c r="B1116" s="108">
        <v>0</v>
      </c>
      <c r="C1116" s="105"/>
      <c r="D1116" s="106"/>
    </row>
    <row r="1117" spans="1:4" s="99" customFormat="1" ht="19.5" customHeight="1">
      <c r="A1117" s="119" t="s">
        <v>322</v>
      </c>
      <c r="B1117" s="108">
        <v>1113</v>
      </c>
      <c r="C1117" s="105">
        <v>1106</v>
      </c>
      <c r="D1117" s="106">
        <f>C1117/B1117</f>
        <v>0.9937106918238994</v>
      </c>
    </row>
    <row r="1118" spans="1:4" s="99" customFormat="1" ht="19.5" customHeight="1">
      <c r="A1118" s="119" t="s">
        <v>1160</v>
      </c>
      <c r="B1118" s="108">
        <v>310</v>
      </c>
      <c r="C1118" s="105">
        <v>387</v>
      </c>
      <c r="D1118" s="106"/>
    </row>
    <row r="1119" spans="1:4" s="99" customFormat="1" ht="19.5" customHeight="1">
      <c r="A1119" s="119" t="s">
        <v>1161</v>
      </c>
      <c r="B1119" s="105">
        <f>SUM(B1120:B1133)</f>
        <v>127</v>
      </c>
      <c r="C1119" s="105">
        <f>SUM(C1120:C1133)</f>
        <v>151</v>
      </c>
      <c r="D1119" s="106">
        <f>C1119/B1119</f>
        <v>1.188976377952756</v>
      </c>
    </row>
    <row r="1120" spans="1:4" s="99" customFormat="1" ht="19.5" customHeight="1">
      <c r="A1120" s="119" t="s">
        <v>313</v>
      </c>
      <c r="B1120" s="108">
        <v>80</v>
      </c>
      <c r="C1120" s="105">
        <v>105</v>
      </c>
      <c r="D1120" s="106">
        <f>C1120/B1120</f>
        <v>1.3125</v>
      </c>
    </row>
    <row r="1121" spans="1:4" s="99" customFormat="1" ht="19.5" customHeight="1">
      <c r="A1121" s="119" t="s">
        <v>314</v>
      </c>
      <c r="B1121" s="108">
        <v>0</v>
      </c>
      <c r="C1121" s="105"/>
      <c r="D1121" s="106"/>
    </row>
    <row r="1122" spans="1:4" s="99" customFormat="1" ht="19.5" customHeight="1">
      <c r="A1122" s="119" t="s">
        <v>315</v>
      </c>
      <c r="B1122" s="108">
        <v>0</v>
      </c>
      <c r="C1122" s="105"/>
      <c r="D1122" s="106"/>
    </row>
    <row r="1123" spans="1:4" s="99" customFormat="1" ht="19.5" customHeight="1">
      <c r="A1123" s="119" t="s">
        <v>1162</v>
      </c>
      <c r="B1123" s="108">
        <v>47</v>
      </c>
      <c r="C1123" s="105">
        <v>46</v>
      </c>
      <c r="D1123" s="106">
        <f>C1123/B1123</f>
        <v>0.9787234042553191</v>
      </c>
    </row>
    <row r="1124" spans="1:4" s="99" customFormat="1" ht="19.5" customHeight="1">
      <c r="A1124" s="119" t="s">
        <v>1163</v>
      </c>
      <c r="B1124" s="108">
        <v>0</v>
      </c>
      <c r="C1124" s="105"/>
      <c r="D1124" s="106"/>
    </row>
    <row r="1125" spans="1:4" s="99" customFormat="1" ht="19.5" customHeight="1">
      <c r="A1125" s="119" t="s">
        <v>1164</v>
      </c>
      <c r="B1125" s="108">
        <v>0</v>
      </c>
      <c r="C1125" s="105"/>
      <c r="D1125" s="106"/>
    </row>
    <row r="1126" spans="1:4" s="99" customFormat="1" ht="19.5" customHeight="1">
      <c r="A1126" s="119" t="s">
        <v>1165</v>
      </c>
      <c r="B1126" s="108">
        <v>0</v>
      </c>
      <c r="C1126" s="105"/>
      <c r="D1126" s="106"/>
    </row>
    <row r="1127" spans="1:4" s="99" customFormat="1" ht="19.5" customHeight="1">
      <c r="A1127" s="119" t="s">
        <v>1166</v>
      </c>
      <c r="B1127" s="108">
        <v>0</v>
      </c>
      <c r="C1127" s="105">
        <v>0</v>
      </c>
      <c r="D1127" s="106" t="e">
        <f>C1127/B1127</f>
        <v>#DIV/0!</v>
      </c>
    </row>
    <row r="1128" spans="1:4" s="99" customFormat="1" ht="19.5" customHeight="1">
      <c r="A1128" s="119" t="s">
        <v>1167</v>
      </c>
      <c r="B1128" s="108">
        <v>0</v>
      </c>
      <c r="C1128" s="105"/>
      <c r="D1128" s="106"/>
    </row>
    <row r="1129" spans="1:4" s="99" customFormat="1" ht="19.5" customHeight="1">
      <c r="A1129" s="119" t="s">
        <v>1168</v>
      </c>
      <c r="B1129" s="108">
        <v>0</v>
      </c>
      <c r="C1129" s="105"/>
      <c r="D1129" s="106"/>
    </row>
    <row r="1130" spans="1:4" s="99" customFormat="1" ht="19.5" customHeight="1">
      <c r="A1130" s="119" t="s">
        <v>1169</v>
      </c>
      <c r="B1130" s="108">
        <v>0</v>
      </c>
      <c r="C1130" s="105"/>
      <c r="D1130" s="106"/>
    </row>
    <row r="1131" spans="1:4" s="99" customFormat="1" ht="19.5" customHeight="1">
      <c r="A1131" s="119" t="s">
        <v>1170</v>
      </c>
      <c r="B1131" s="108">
        <v>0</v>
      </c>
      <c r="C1131" s="105"/>
      <c r="D1131" s="106"/>
    </row>
    <row r="1132" spans="1:4" s="99" customFormat="1" ht="19.5" customHeight="1">
      <c r="A1132" s="119" t="s">
        <v>1171</v>
      </c>
      <c r="B1132" s="108">
        <v>0</v>
      </c>
      <c r="C1132" s="105"/>
      <c r="D1132" s="106"/>
    </row>
    <row r="1133" spans="1:4" s="99" customFormat="1" ht="19.5" customHeight="1">
      <c r="A1133" s="119" t="s">
        <v>1172</v>
      </c>
      <c r="B1133" s="108">
        <v>0</v>
      </c>
      <c r="C1133" s="105"/>
      <c r="D1133" s="106"/>
    </row>
    <row r="1134" spans="1:4" s="99" customFormat="1" ht="19.5" customHeight="1">
      <c r="A1134" s="119" t="s">
        <v>1173</v>
      </c>
      <c r="B1134" s="105"/>
      <c r="C1134" s="105"/>
      <c r="D1134" s="106"/>
    </row>
    <row r="1135" spans="1:4" s="99" customFormat="1" ht="19.5" customHeight="1">
      <c r="A1135" s="119" t="s">
        <v>1174</v>
      </c>
      <c r="B1135" s="105">
        <f>B1136+B1147+B1151</f>
        <v>7937</v>
      </c>
      <c r="C1135" s="105">
        <f>C1136+C1147+C1151</f>
        <v>8137</v>
      </c>
      <c r="D1135" s="106">
        <f>C1135/B1135</f>
        <v>1.0251984376968628</v>
      </c>
    </row>
    <row r="1136" spans="1:4" s="99" customFormat="1" ht="19.5" customHeight="1">
      <c r="A1136" s="119" t="s">
        <v>1175</v>
      </c>
      <c r="B1136" s="105">
        <f>SUM(B1137:B1146)</f>
        <v>656</v>
      </c>
      <c r="C1136" s="105">
        <f>SUM(C1137:C1146)</f>
        <v>2185</v>
      </c>
      <c r="D1136" s="106">
        <f>C1136/B1136</f>
        <v>3.330792682926829</v>
      </c>
    </row>
    <row r="1137" spans="1:4" s="99" customFormat="1" ht="19.5" customHeight="1">
      <c r="A1137" s="119" t="s">
        <v>1176</v>
      </c>
      <c r="B1137" s="105"/>
      <c r="C1137" s="105"/>
      <c r="D1137" s="106"/>
    </row>
    <row r="1138" spans="1:4" s="99" customFormat="1" ht="19.5" customHeight="1">
      <c r="A1138" s="119" t="s">
        <v>1177</v>
      </c>
      <c r="B1138" s="105"/>
      <c r="C1138" s="105"/>
      <c r="D1138" s="106"/>
    </row>
    <row r="1139" spans="1:4" s="99" customFormat="1" ht="19.5" customHeight="1">
      <c r="A1139" s="119" t="s">
        <v>1178</v>
      </c>
      <c r="B1139" s="105">
        <v>0</v>
      </c>
      <c r="C1139" s="105">
        <v>150</v>
      </c>
      <c r="D1139" s="106" t="e">
        <f>C1139/B1139</f>
        <v>#DIV/0!</v>
      </c>
    </row>
    <row r="1140" spans="1:4" s="99" customFormat="1" ht="19.5" customHeight="1">
      <c r="A1140" s="119" t="s">
        <v>1179</v>
      </c>
      <c r="B1140" s="105"/>
      <c r="C1140" s="105"/>
      <c r="D1140" s="106"/>
    </row>
    <row r="1141" spans="1:4" s="99" customFormat="1" ht="19.5" customHeight="1">
      <c r="A1141" s="119" t="s">
        <v>1180</v>
      </c>
      <c r="B1141" s="108">
        <v>324</v>
      </c>
      <c r="C1141" s="105">
        <v>318</v>
      </c>
      <c r="D1141" s="106">
        <f>C1141/B1141</f>
        <v>0.9814814814814815</v>
      </c>
    </row>
    <row r="1142" spans="1:4" s="99" customFormat="1" ht="19.5" customHeight="1">
      <c r="A1142" s="119" t="s">
        <v>1181</v>
      </c>
      <c r="B1142" s="108">
        <v>42</v>
      </c>
      <c r="C1142" s="105">
        <v>38</v>
      </c>
      <c r="D1142" s="106">
        <f>C1142/B1142</f>
        <v>0.9047619047619048</v>
      </c>
    </row>
    <row r="1143" spans="1:4" s="99" customFormat="1" ht="19.5" customHeight="1">
      <c r="A1143" s="119" t="s">
        <v>1182</v>
      </c>
      <c r="B1143" s="108">
        <v>290</v>
      </c>
      <c r="C1143" s="105">
        <v>326</v>
      </c>
      <c r="D1143" s="106">
        <f>C1143/B1143</f>
        <v>1.1241379310344828</v>
      </c>
    </row>
    <row r="1144" spans="1:4" s="99" customFormat="1" ht="19.5" customHeight="1">
      <c r="A1144" s="119" t="s">
        <v>1183</v>
      </c>
      <c r="B1144" s="105"/>
      <c r="C1144" s="105">
        <v>340</v>
      </c>
      <c r="D1144" s="106"/>
    </row>
    <row r="1145" spans="1:4" s="99" customFormat="1" ht="19.5" customHeight="1">
      <c r="A1145" s="119" t="s">
        <v>1184</v>
      </c>
      <c r="B1145" s="105"/>
      <c r="C1145" s="105"/>
      <c r="D1145" s="106"/>
    </row>
    <row r="1146" spans="1:4" s="99" customFormat="1" ht="19.5" customHeight="1">
      <c r="A1146" s="119" t="s">
        <v>1185</v>
      </c>
      <c r="B1146" s="105"/>
      <c r="C1146" s="105">
        <v>1013</v>
      </c>
      <c r="D1146" s="106" t="e">
        <f>C1146/B1146</f>
        <v>#DIV/0!</v>
      </c>
    </row>
    <row r="1147" spans="1:4" s="99" customFormat="1" ht="19.5" customHeight="1">
      <c r="A1147" s="119" t="s">
        <v>1186</v>
      </c>
      <c r="B1147" s="105">
        <f>SUM(B1148:B1150)</f>
        <v>7281</v>
      </c>
      <c r="C1147" s="105">
        <f>SUM(C1148:C1150)</f>
        <v>5952</v>
      </c>
      <c r="D1147" s="106">
        <f>C1147/B1147</f>
        <v>0.8174701277297075</v>
      </c>
    </row>
    <row r="1148" spans="1:4" s="99" customFormat="1" ht="19.5" customHeight="1">
      <c r="A1148" s="119" t="s">
        <v>1187</v>
      </c>
      <c r="B1148" s="105">
        <v>7281</v>
      </c>
      <c r="C1148" s="105">
        <v>5952</v>
      </c>
      <c r="D1148" s="106">
        <f>C1148/B1148</f>
        <v>0.8174701277297075</v>
      </c>
    </row>
    <row r="1149" spans="1:4" s="99" customFormat="1" ht="19.5" customHeight="1">
      <c r="A1149" s="119" t="s">
        <v>1188</v>
      </c>
      <c r="B1149" s="105"/>
      <c r="C1149" s="105"/>
      <c r="D1149" s="106"/>
    </row>
    <row r="1150" spans="1:4" s="99" customFormat="1" ht="19.5" customHeight="1">
      <c r="A1150" s="119" t="s">
        <v>1189</v>
      </c>
      <c r="B1150" s="105"/>
      <c r="C1150" s="105"/>
      <c r="D1150" s="106"/>
    </row>
    <row r="1151" spans="1:4" s="99" customFormat="1" ht="19.5" customHeight="1">
      <c r="A1151" s="119" t="s">
        <v>1190</v>
      </c>
      <c r="B1151" s="105">
        <f>SUM(B1152:B1154)</f>
        <v>0</v>
      </c>
      <c r="C1151" s="105">
        <f>SUM(C1152:C1154)</f>
        <v>0</v>
      </c>
      <c r="D1151" s="106"/>
    </row>
    <row r="1152" spans="1:4" s="99" customFormat="1" ht="19.5" customHeight="1">
      <c r="A1152" s="119" t="s">
        <v>1191</v>
      </c>
      <c r="B1152" s="105"/>
      <c r="C1152" s="105"/>
      <c r="D1152" s="106"/>
    </row>
    <row r="1153" spans="1:4" s="99" customFormat="1" ht="19.5" customHeight="1">
      <c r="A1153" s="119" t="s">
        <v>1192</v>
      </c>
      <c r="B1153" s="105"/>
      <c r="C1153" s="105"/>
      <c r="D1153" s="106"/>
    </row>
    <row r="1154" spans="1:4" s="99" customFormat="1" ht="19.5" customHeight="1">
      <c r="A1154" s="119" t="s">
        <v>1193</v>
      </c>
      <c r="B1154" s="105"/>
      <c r="C1154" s="105"/>
      <c r="D1154" s="106"/>
    </row>
    <row r="1155" spans="1:4" s="99" customFormat="1" ht="19.5" customHeight="1">
      <c r="A1155" s="119" t="s">
        <v>1194</v>
      </c>
      <c r="B1155" s="105">
        <f>B1156+B1174+B1180+B1186</f>
        <v>494</v>
      </c>
      <c r="C1155" s="105">
        <f>C1156+C1174+C1180+C1186</f>
        <v>474</v>
      </c>
      <c r="D1155" s="106">
        <f>C1155/B1155</f>
        <v>0.9595141700404858</v>
      </c>
    </row>
    <row r="1156" spans="1:4" s="99" customFormat="1" ht="19.5" customHeight="1">
      <c r="A1156" s="119" t="s">
        <v>1195</v>
      </c>
      <c r="B1156" s="105">
        <f>SUM(B1157:B1173)</f>
        <v>271</v>
      </c>
      <c r="C1156" s="105">
        <f>SUM(C1157:C1173)</f>
        <v>324</v>
      </c>
      <c r="D1156" s="106">
        <f>C1156/B1156</f>
        <v>1.1955719557195572</v>
      </c>
    </row>
    <row r="1157" spans="1:4" s="99" customFormat="1" ht="19.5" customHeight="1">
      <c r="A1157" s="119" t="s">
        <v>313</v>
      </c>
      <c r="B1157" s="105"/>
      <c r="C1157" s="105"/>
      <c r="D1157" s="106"/>
    </row>
    <row r="1158" spans="1:4" s="99" customFormat="1" ht="19.5" customHeight="1">
      <c r="A1158" s="119" t="s">
        <v>314</v>
      </c>
      <c r="B1158" s="105"/>
      <c r="C1158" s="105"/>
      <c r="D1158" s="106"/>
    </row>
    <row r="1159" spans="1:4" s="99" customFormat="1" ht="19.5" customHeight="1">
      <c r="A1159" s="119" t="s">
        <v>315</v>
      </c>
      <c r="B1159" s="105"/>
      <c r="C1159" s="105"/>
      <c r="D1159" s="106"/>
    </row>
    <row r="1160" spans="1:4" s="99" customFormat="1" ht="19.5" customHeight="1">
      <c r="A1160" s="119" t="s">
        <v>1196</v>
      </c>
      <c r="B1160" s="105"/>
      <c r="C1160" s="105"/>
      <c r="D1160" s="106"/>
    </row>
    <row r="1161" spans="1:4" s="99" customFormat="1" ht="19.5" customHeight="1">
      <c r="A1161" s="119" t="s">
        <v>1197</v>
      </c>
      <c r="B1161" s="105"/>
      <c r="C1161" s="105"/>
      <c r="D1161" s="106"/>
    </row>
    <row r="1162" spans="1:4" s="99" customFormat="1" ht="19.5" customHeight="1">
      <c r="A1162" s="119" t="s">
        <v>1198</v>
      </c>
      <c r="B1162" s="105"/>
      <c r="C1162" s="105"/>
      <c r="D1162" s="106"/>
    </row>
    <row r="1163" spans="1:4" s="99" customFormat="1" ht="19.5" customHeight="1">
      <c r="A1163" s="119" t="s">
        <v>1199</v>
      </c>
      <c r="B1163" s="105"/>
      <c r="C1163" s="105"/>
      <c r="D1163" s="106"/>
    </row>
    <row r="1164" spans="1:4" s="99" customFormat="1" ht="19.5" customHeight="1">
      <c r="A1164" s="119" t="s">
        <v>1200</v>
      </c>
      <c r="B1164" s="105">
        <v>106</v>
      </c>
      <c r="C1164" s="105">
        <v>110</v>
      </c>
      <c r="D1164" s="106">
        <f>C1164/B1164</f>
        <v>1.0377358490566038</v>
      </c>
    </row>
    <row r="1165" spans="1:4" s="99" customFormat="1" ht="19.5" customHeight="1">
      <c r="A1165" s="119" t="s">
        <v>1201</v>
      </c>
      <c r="B1165" s="105"/>
      <c r="C1165" s="105"/>
      <c r="D1165" s="106"/>
    </row>
    <row r="1166" spans="1:4" s="99" customFormat="1" ht="19.5" customHeight="1">
      <c r="A1166" s="119" t="s">
        <v>1202</v>
      </c>
      <c r="B1166" s="105"/>
      <c r="C1166" s="105"/>
      <c r="D1166" s="106"/>
    </row>
    <row r="1167" spans="1:4" s="99" customFormat="1" ht="19.5" customHeight="1">
      <c r="A1167" s="119" t="s">
        <v>1203</v>
      </c>
      <c r="B1167" s="105"/>
      <c r="C1167" s="105"/>
      <c r="D1167" s="106"/>
    </row>
    <row r="1168" spans="1:4" s="99" customFormat="1" ht="19.5" customHeight="1">
      <c r="A1168" s="119" t="s">
        <v>1204</v>
      </c>
      <c r="B1168" s="105"/>
      <c r="C1168" s="105"/>
      <c r="D1168" s="106"/>
    </row>
    <row r="1169" spans="1:4" s="99" customFormat="1" ht="19.5" customHeight="1">
      <c r="A1169" s="119" t="s">
        <v>1205</v>
      </c>
      <c r="B1169" s="105">
        <v>160</v>
      </c>
      <c r="C1169" s="105">
        <v>142</v>
      </c>
      <c r="D1169" s="106"/>
    </row>
    <row r="1170" spans="1:4" s="99" customFormat="1" ht="19.5" customHeight="1">
      <c r="A1170" s="119" t="s">
        <v>1206</v>
      </c>
      <c r="B1170" s="105"/>
      <c r="C1170" s="105"/>
      <c r="D1170" s="106"/>
    </row>
    <row r="1171" spans="1:4" s="99" customFormat="1" ht="19.5" customHeight="1">
      <c r="A1171" s="119" t="s">
        <v>1207</v>
      </c>
      <c r="B1171" s="105"/>
      <c r="C1171" s="105"/>
      <c r="D1171" s="106"/>
    </row>
    <row r="1172" spans="1:4" s="99" customFormat="1" ht="19.5" customHeight="1">
      <c r="A1172" s="119" t="s">
        <v>322</v>
      </c>
      <c r="B1172" s="105">
        <v>5</v>
      </c>
      <c r="C1172" s="105">
        <v>2</v>
      </c>
      <c r="D1172" s="106">
        <f>C1172/B1172</f>
        <v>0.4</v>
      </c>
    </row>
    <row r="1173" spans="1:4" s="99" customFormat="1" ht="19.5" customHeight="1">
      <c r="A1173" s="119" t="s">
        <v>1208</v>
      </c>
      <c r="B1173" s="105">
        <v>0</v>
      </c>
      <c r="C1173" s="105">
        <v>70</v>
      </c>
      <c r="D1173" s="106"/>
    </row>
    <row r="1174" spans="1:4" s="99" customFormat="1" ht="19.5" customHeight="1">
      <c r="A1174" s="119" t="s">
        <v>1209</v>
      </c>
      <c r="B1174" s="105">
        <f>SUM(B1175:B1179)</f>
        <v>0</v>
      </c>
      <c r="C1174" s="105">
        <f>SUM(C1175:C1179)</f>
        <v>0</v>
      </c>
      <c r="D1174" s="106"/>
    </row>
    <row r="1175" spans="1:4" s="99" customFormat="1" ht="19.5" customHeight="1">
      <c r="A1175" s="119" t="s">
        <v>1210</v>
      </c>
      <c r="B1175" s="105"/>
      <c r="C1175" s="105"/>
      <c r="D1175" s="106"/>
    </row>
    <row r="1176" spans="1:4" s="99" customFormat="1" ht="19.5" customHeight="1">
      <c r="A1176" s="119" t="s">
        <v>1211</v>
      </c>
      <c r="B1176" s="105"/>
      <c r="C1176" s="105"/>
      <c r="D1176" s="106"/>
    </row>
    <row r="1177" spans="1:4" s="99" customFormat="1" ht="19.5" customHeight="1">
      <c r="A1177" s="119" t="s">
        <v>1212</v>
      </c>
      <c r="B1177" s="105"/>
      <c r="C1177" s="105"/>
      <c r="D1177" s="106"/>
    </row>
    <row r="1178" spans="1:4" s="99" customFormat="1" ht="19.5" customHeight="1">
      <c r="A1178" s="119" t="s">
        <v>1213</v>
      </c>
      <c r="B1178" s="105"/>
      <c r="C1178" s="105"/>
      <c r="D1178" s="106"/>
    </row>
    <row r="1179" spans="1:4" s="99" customFormat="1" ht="19.5" customHeight="1">
      <c r="A1179" s="119" t="s">
        <v>1214</v>
      </c>
      <c r="B1179" s="105"/>
      <c r="C1179" s="105"/>
      <c r="D1179" s="106"/>
    </row>
    <row r="1180" spans="1:4" s="99" customFormat="1" ht="19.5" customHeight="1">
      <c r="A1180" s="119" t="s">
        <v>1215</v>
      </c>
      <c r="B1180" s="105">
        <f>SUM(B1181:B1185)</f>
        <v>184</v>
      </c>
      <c r="C1180" s="105">
        <f>SUM(C1181:C1185)</f>
        <v>115</v>
      </c>
      <c r="D1180" s="106">
        <f>C1180/B1180</f>
        <v>0.625</v>
      </c>
    </row>
    <row r="1181" spans="1:4" s="99" customFormat="1" ht="19.5" customHeight="1">
      <c r="A1181" s="119" t="s">
        <v>1216</v>
      </c>
      <c r="B1181" s="105">
        <v>184</v>
      </c>
      <c r="C1181" s="105">
        <v>45</v>
      </c>
      <c r="D1181" s="106">
        <f>C1181/B1181</f>
        <v>0.24456521739130435</v>
      </c>
    </row>
    <row r="1182" spans="1:4" s="99" customFormat="1" ht="19.5" customHeight="1">
      <c r="A1182" s="119" t="s">
        <v>1217</v>
      </c>
      <c r="B1182" s="105"/>
      <c r="C1182" s="105"/>
      <c r="D1182" s="106"/>
    </row>
    <row r="1183" spans="1:4" s="99" customFormat="1" ht="19.5" customHeight="1">
      <c r="A1183" s="119" t="s">
        <v>1218</v>
      </c>
      <c r="B1183" s="105">
        <v>0</v>
      </c>
      <c r="C1183" s="105">
        <v>0</v>
      </c>
      <c r="D1183" s="106" t="e">
        <f>C1183/B1183</f>
        <v>#DIV/0!</v>
      </c>
    </row>
    <row r="1184" spans="1:4" s="99" customFormat="1" ht="19.5" customHeight="1">
      <c r="A1184" s="119" t="s">
        <v>1219</v>
      </c>
      <c r="B1184" s="105"/>
      <c r="C1184" s="105">
        <v>70</v>
      </c>
      <c r="D1184" s="106"/>
    </row>
    <row r="1185" spans="1:4" s="99" customFormat="1" ht="19.5" customHeight="1">
      <c r="A1185" s="119" t="s">
        <v>1220</v>
      </c>
      <c r="B1185" s="105"/>
      <c r="C1185" s="105"/>
      <c r="D1185" s="106"/>
    </row>
    <row r="1186" spans="1:4" s="99" customFormat="1" ht="19.5" customHeight="1">
      <c r="A1186" s="119" t="s">
        <v>1221</v>
      </c>
      <c r="B1186" s="105">
        <f>SUM(B1187:B1198)</f>
        <v>39</v>
      </c>
      <c r="C1186" s="105">
        <f>SUM(C1187:C1198)</f>
        <v>35</v>
      </c>
      <c r="D1186" s="106">
        <f>C1186/B1186</f>
        <v>0.8974358974358975</v>
      </c>
    </row>
    <row r="1187" spans="1:4" s="99" customFormat="1" ht="19.5" customHeight="1">
      <c r="A1187" s="119" t="s">
        <v>1222</v>
      </c>
      <c r="B1187" s="105"/>
      <c r="C1187" s="105"/>
      <c r="D1187" s="106"/>
    </row>
    <row r="1188" spans="1:4" s="99" customFormat="1" ht="19.5" customHeight="1">
      <c r="A1188" s="119" t="s">
        <v>1223</v>
      </c>
      <c r="B1188" s="105"/>
      <c r="C1188" s="105"/>
      <c r="D1188" s="106"/>
    </row>
    <row r="1189" spans="1:4" s="99" customFormat="1" ht="19.5" customHeight="1">
      <c r="A1189" s="119" t="s">
        <v>1224</v>
      </c>
      <c r="B1189" s="105">
        <v>0</v>
      </c>
      <c r="C1189" s="105"/>
      <c r="D1189" s="106"/>
    </row>
    <row r="1190" spans="1:4" s="99" customFormat="1" ht="19.5" customHeight="1">
      <c r="A1190" s="119" t="s">
        <v>1225</v>
      </c>
      <c r="B1190" s="105">
        <v>29</v>
      </c>
      <c r="C1190" s="105">
        <v>25</v>
      </c>
      <c r="D1190" s="106">
        <f>C1190/B1190</f>
        <v>0.8620689655172413</v>
      </c>
    </row>
    <row r="1191" spans="1:4" s="99" customFormat="1" ht="19.5" customHeight="1">
      <c r="A1191" s="119" t="s">
        <v>1226</v>
      </c>
      <c r="B1191" s="105"/>
      <c r="C1191" s="105"/>
      <c r="D1191" s="106"/>
    </row>
    <row r="1192" spans="1:4" s="99" customFormat="1" ht="19.5" customHeight="1">
      <c r="A1192" s="119" t="s">
        <v>1227</v>
      </c>
      <c r="B1192" s="105"/>
      <c r="C1192" s="105"/>
      <c r="D1192" s="106"/>
    </row>
    <row r="1193" spans="1:4" s="99" customFormat="1" ht="19.5" customHeight="1">
      <c r="A1193" s="119" t="s">
        <v>1228</v>
      </c>
      <c r="B1193" s="105"/>
      <c r="C1193" s="105"/>
      <c r="D1193" s="106"/>
    </row>
    <row r="1194" spans="1:4" s="99" customFormat="1" ht="19.5" customHeight="1">
      <c r="A1194" s="119" t="s">
        <v>1229</v>
      </c>
      <c r="B1194" s="105"/>
      <c r="C1194" s="105"/>
      <c r="D1194" s="106"/>
    </row>
    <row r="1195" spans="1:4" s="99" customFormat="1" ht="19.5" customHeight="1">
      <c r="A1195" s="119" t="s">
        <v>1230</v>
      </c>
      <c r="B1195" s="105">
        <v>10</v>
      </c>
      <c r="C1195" s="105">
        <v>10</v>
      </c>
      <c r="D1195" s="106">
        <f>C1195/B1195</f>
        <v>1</v>
      </c>
    </row>
    <row r="1196" spans="1:4" s="99" customFormat="1" ht="19.5" customHeight="1">
      <c r="A1196" s="119" t="s">
        <v>1231</v>
      </c>
      <c r="B1196" s="105"/>
      <c r="C1196" s="105"/>
      <c r="D1196" s="106"/>
    </row>
    <row r="1197" spans="1:4" s="99" customFormat="1" ht="19.5" customHeight="1">
      <c r="A1197" s="119" t="s">
        <v>1232</v>
      </c>
      <c r="B1197" s="105"/>
      <c r="C1197" s="105"/>
      <c r="D1197" s="106"/>
    </row>
    <row r="1198" spans="1:4" s="99" customFormat="1" ht="19.5" customHeight="1">
      <c r="A1198" s="119" t="s">
        <v>1233</v>
      </c>
      <c r="B1198" s="105"/>
      <c r="C1198" s="105"/>
      <c r="D1198" s="106"/>
    </row>
    <row r="1199" spans="1:4" s="99" customFormat="1" ht="19.5" customHeight="1">
      <c r="A1199" s="119" t="s">
        <v>1234</v>
      </c>
      <c r="B1199" s="105">
        <f>B1200+B1212+B1218+B1224+B1232+B1245+B1249+B1253</f>
        <v>2977</v>
      </c>
      <c r="C1199" s="105">
        <f>C1200+C1212+C1218+C1224+C1232+C1245+C1249+C1253</f>
        <v>3677</v>
      </c>
      <c r="D1199" s="106">
        <f>C1199/B1199</f>
        <v>1.235136042996305</v>
      </c>
    </row>
    <row r="1200" spans="1:4" s="99" customFormat="1" ht="19.5" customHeight="1">
      <c r="A1200" s="119" t="s">
        <v>1235</v>
      </c>
      <c r="B1200" s="105">
        <f>SUM(B1201:B1211)</f>
        <v>644</v>
      </c>
      <c r="C1200" s="105">
        <f>SUM(C1201:C1211)</f>
        <v>401</v>
      </c>
      <c r="D1200" s="106">
        <f>C1200/B1200</f>
        <v>0.6226708074534162</v>
      </c>
    </row>
    <row r="1201" spans="1:4" s="99" customFormat="1" ht="19.5" customHeight="1">
      <c r="A1201" s="119" t="s">
        <v>313</v>
      </c>
      <c r="B1201" s="105">
        <v>232</v>
      </c>
      <c r="C1201" s="105">
        <v>228</v>
      </c>
      <c r="D1201" s="106">
        <f>C1201/B1201</f>
        <v>0.9827586206896551</v>
      </c>
    </row>
    <row r="1202" spans="1:4" s="99" customFormat="1" ht="19.5" customHeight="1">
      <c r="A1202" s="119" t="s">
        <v>314</v>
      </c>
      <c r="B1202" s="105"/>
      <c r="C1202" s="105"/>
      <c r="D1202" s="106"/>
    </row>
    <row r="1203" spans="1:4" s="99" customFormat="1" ht="19.5" customHeight="1">
      <c r="A1203" s="119" t="s">
        <v>315</v>
      </c>
      <c r="B1203" s="105"/>
      <c r="C1203" s="105"/>
      <c r="D1203" s="106"/>
    </row>
    <row r="1204" spans="1:4" s="99" customFormat="1" ht="19.5" customHeight="1">
      <c r="A1204" s="119" t="s">
        <v>1236</v>
      </c>
      <c r="B1204" s="105"/>
      <c r="C1204" s="105"/>
      <c r="D1204" s="106"/>
    </row>
    <row r="1205" spans="1:4" s="99" customFormat="1" ht="19.5" customHeight="1">
      <c r="A1205" s="119" t="s">
        <v>1237</v>
      </c>
      <c r="B1205" s="105"/>
      <c r="C1205" s="105"/>
      <c r="D1205" s="106"/>
    </row>
    <row r="1206" spans="1:4" s="99" customFormat="1" ht="19.5" customHeight="1">
      <c r="A1206" s="119" t="s">
        <v>1238</v>
      </c>
      <c r="B1206" s="108">
        <v>96</v>
      </c>
      <c r="C1206" s="105"/>
      <c r="D1206" s="106"/>
    </row>
    <row r="1207" spans="1:4" s="99" customFormat="1" ht="19.5" customHeight="1">
      <c r="A1207" s="119" t="s">
        <v>1239</v>
      </c>
      <c r="B1207" s="105"/>
      <c r="C1207" s="105"/>
      <c r="D1207" s="106"/>
    </row>
    <row r="1208" spans="1:4" s="99" customFormat="1" ht="19.5" customHeight="1">
      <c r="A1208" s="119" t="s">
        <v>1240</v>
      </c>
      <c r="B1208" s="108">
        <v>145</v>
      </c>
      <c r="C1208" s="105"/>
      <c r="D1208" s="106"/>
    </row>
    <row r="1209" spans="1:4" s="99" customFormat="1" ht="19.5" customHeight="1">
      <c r="A1209" s="119" t="s">
        <v>1241</v>
      </c>
      <c r="B1209" s="108">
        <v>76</v>
      </c>
      <c r="C1209" s="105"/>
      <c r="D1209" s="106"/>
    </row>
    <row r="1210" spans="1:4" s="99" customFormat="1" ht="19.5" customHeight="1">
      <c r="A1210" s="119" t="s">
        <v>322</v>
      </c>
      <c r="B1210" s="105"/>
      <c r="C1210" s="105">
        <v>173</v>
      </c>
      <c r="D1210" s="106" t="e">
        <f>C1210/B1210</f>
        <v>#DIV/0!</v>
      </c>
    </row>
    <row r="1211" spans="1:4" s="99" customFormat="1" ht="19.5" customHeight="1">
      <c r="A1211" s="119" t="s">
        <v>1242</v>
      </c>
      <c r="B1211" s="105">
        <v>95</v>
      </c>
      <c r="C1211" s="105"/>
      <c r="D1211" s="106"/>
    </row>
    <row r="1212" spans="1:4" s="99" customFormat="1" ht="19.5" customHeight="1">
      <c r="A1212" s="119" t="s">
        <v>1243</v>
      </c>
      <c r="B1212" s="105">
        <f>SUM(B1213:B1217)</f>
        <v>350</v>
      </c>
      <c r="C1212" s="105">
        <f>SUM(C1213:C1217)</f>
        <v>546</v>
      </c>
      <c r="D1212" s="106">
        <f>C1212/B1212</f>
        <v>1.56</v>
      </c>
    </row>
    <row r="1213" spans="1:4" s="99" customFormat="1" ht="19.5" customHeight="1">
      <c r="A1213" s="119" t="s">
        <v>313</v>
      </c>
      <c r="B1213" s="105">
        <v>350</v>
      </c>
      <c r="C1213" s="105">
        <v>546</v>
      </c>
      <c r="D1213" s="106">
        <f>C1213/B1213</f>
        <v>1.56</v>
      </c>
    </row>
    <row r="1214" spans="1:4" s="99" customFormat="1" ht="19.5" customHeight="1">
      <c r="A1214" s="119" t="s">
        <v>314</v>
      </c>
      <c r="B1214" s="105"/>
      <c r="C1214" s="105"/>
      <c r="D1214" s="106"/>
    </row>
    <row r="1215" spans="1:4" s="99" customFormat="1" ht="19.5" customHeight="1">
      <c r="A1215" s="119" t="s">
        <v>315</v>
      </c>
      <c r="B1215" s="105"/>
      <c r="C1215" s="105"/>
      <c r="D1215" s="106"/>
    </row>
    <row r="1216" spans="1:4" s="99" customFormat="1" ht="19.5" customHeight="1">
      <c r="A1216" s="119" t="s">
        <v>1244</v>
      </c>
      <c r="B1216" s="105"/>
      <c r="C1216" s="105"/>
      <c r="D1216" s="106"/>
    </row>
    <row r="1217" spans="1:4" s="99" customFormat="1" ht="19.5" customHeight="1">
      <c r="A1217" s="119" t="s">
        <v>1245</v>
      </c>
      <c r="B1217" s="105"/>
      <c r="C1217" s="105"/>
      <c r="D1217" s="106"/>
    </row>
    <row r="1218" spans="1:4" s="99" customFormat="1" ht="19.5" customHeight="1">
      <c r="A1218" s="119" t="s">
        <v>1246</v>
      </c>
      <c r="B1218" s="105">
        <f>SUM(B1219:B1223)</f>
        <v>0</v>
      </c>
      <c r="C1218" s="105">
        <f>SUM(C1219:C1223)</f>
        <v>0</v>
      </c>
      <c r="D1218" s="106"/>
    </row>
    <row r="1219" spans="1:4" s="99" customFormat="1" ht="19.5" customHeight="1">
      <c r="A1219" s="119" t="s">
        <v>313</v>
      </c>
      <c r="B1219" s="105"/>
      <c r="C1219" s="105"/>
      <c r="D1219" s="106"/>
    </row>
    <row r="1220" spans="1:4" s="99" customFormat="1" ht="19.5" customHeight="1">
      <c r="A1220" s="119" t="s">
        <v>314</v>
      </c>
      <c r="B1220" s="105"/>
      <c r="C1220" s="105"/>
      <c r="D1220" s="106"/>
    </row>
    <row r="1221" spans="1:4" s="99" customFormat="1" ht="19.5" customHeight="1">
      <c r="A1221" s="119" t="s">
        <v>315</v>
      </c>
      <c r="B1221" s="105"/>
      <c r="C1221" s="105"/>
      <c r="D1221" s="106"/>
    </row>
    <row r="1222" spans="1:4" s="99" customFormat="1" ht="19.5" customHeight="1">
      <c r="A1222" s="119" t="s">
        <v>1247</v>
      </c>
      <c r="B1222" s="105"/>
      <c r="C1222" s="105"/>
      <c r="D1222" s="106"/>
    </row>
    <row r="1223" spans="1:4" s="99" customFormat="1" ht="19.5" customHeight="1">
      <c r="A1223" s="119" t="s">
        <v>1248</v>
      </c>
      <c r="B1223" s="105"/>
      <c r="C1223" s="105"/>
      <c r="D1223" s="106"/>
    </row>
    <row r="1224" spans="1:4" s="99" customFormat="1" ht="19.5" customHeight="1">
      <c r="A1224" s="119" t="s">
        <v>1249</v>
      </c>
      <c r="B1224" s="105">
        <f>SUM(B1225:B1231)</f>
        <v>0</v>
      </c>
      <c r="C1224" s="105">
        <f>SUM(C1225:C1231)</f>
        <v>0</v>
      </c>
      <c r="D1224" s="106"/>
    </row>
    <row r="1225" spans="1:4" s="99" customFormat="1" ht="19.5" customHeight="1">
      <c r="A1225" s="119" t="s">
        <v>313</v>
      </c>
      <c r="B1225" s="105"/>
      <c r="C1225" s="105"/>
      <c r="D1225" s="106"/>
    </row>
    <row r="1226" spans="1:4" s="99" customFormat="1" ht="19.5" customHeight="1">
      <c r="A1226" s="119" t="s">
        <v>314</v>
      </c>
      <c r="B1226" s="105"/>
      <c r="C1226" s="105"/>
      <c r="D1226" s="106"/>
    </row>
    <row r="1227" spans="1:4" s="99" customFormat="1" ht="19.5" customHeight="1">
      <c r="A1227" s="119" t="s">
        <v>315</v>
      </c>
      <c r="B1227" s="105"/>
      <c r="C1227" s="105"/>
      <c r="D1227" s="106"/>
    </row>
    <row r="1228" spans="1:4" s="99" customFormat="1" ht="19.5" customHeight="1">
      <c r="A1228" s="119" t="s">
        <v>1250</v>
      </c>
      <c r="B1228" s="105"/>
      <c r="C1228" s="105"/>
      <c r="D1228" s="106"/>
    </row>
    <row r="1229" spans="1:4" s="99" customFormat="1" ht="19.5" customHeight="1">
      <c r="A1229" s="119" t="s">
        <v>1251</v>
      </c>
      <c r="B1229" s="105"/>
      <c r="C1229" s="105"/>
      <c r="D1229" s="106"/>
    </row>
    <row r="1230" spans="1:4" s="99" customFormat="1" ht="19.5" customHeight="1">
      <c r="A1230" s="119" t="s">
        <v>322</v>
      </c>
      <c r="B1230" s="105"/>
      <c r="C1230" s="105"/>
      <c r="D1230" s="106"/>
    </row>
    <row r="1231" spans="1:4" s="99" customFormat="1" ht="19.5" customHeight="1">
      <c r="A1231" s="119" t="s">
        <v>1252</v>
      </c>
      <c r="B1231" s="105"/>
      <c r="C1231" s="105"/>
      <c r="D1231" s="106"/>
    </row>
    <row r="1232" spans="1:4" s="99" customFormat="1" ht="19.5" customHeight="1">
      <c r="A1232" s="119" t="s">
        <v>1253</v>
      </c>
      <c r="B1232" s="105">
        <f>SUM(B1233:B1244)</f>
        <v>0</v>
      </c>
      <c r="C1232" s="105">
        <f>SUM(C1233:C1244)</f>
        <v>0</v>
      </c>
      <c r="D1232" s="106"/>
    </row>
    <row r="1233" spans="1:4" s="99" customFormat="1" ht="19.5" customHeight="1">
      <c r="A1233" s="119" t="s">
        <v>313</v>
      </c>
      <c r="B1233" s="105"/>
      <c r="C1233" s="105"/>
      <c r="D1233" s="106"/>
    </row>
    <row r="1234" spans="1:4" s="99" customFormat="1" ht="19.5" customHeight="1">
      <c r="A1234" s="119" t="s">
        <v>314</v>
      </c>
      <c r="B1234" s="105"/>
      <c r="C1234" s="105"/>
      <c r="D1234" s="106"/>
    </row>
    <row r="1235" spans="1:4" s="99" customFormat="1" ht="19.5" customHeight="1">
      <c r="A1235" s="119" t="s">
        <v>315</v>
      </c>
      <c r="B1235" s="105"/>
      <c r="C1235" s="105"/>
      <c r="D1235" s="106"/>
    </row>
    <row r="1236" spans="1:4" s="99" customFormat="1" ht="19.5" customHeight="1">
      <c r="A1236" s="119" t="s">
        <v>1254</v>
      </c>
      <c r="B1236" s="105"/>
      <c r="C1236" s="105"/>
      <c r="D1236" s="106"/>
    </row>
    <row r="1237" spans="1:4" s="99" customFormat="1" ht="19.5" customHeight="1">
      <c r="A1237" s="119" t="s">
        <v>1255</v>
      </c>
      <c r="B1237" s="105"/>
      <c r="C1237" s="105"/>
      <c r="D1237" s="106"/>
    </row>
    <row r="1238" spans="1:4" s="99" customFormat="1" ht="19.5" customHeight="1">
      <c r="A1238" s="119" t="s">
        <v>1256</v>
      </c>
      <c r="B1238" s="105"/>
      <c r="C1238" s="105"/>
      <c r="D1238" s="106"/>
    </row>
    <row r="1239" spans="1:4" s="99" customFormat="1" ht="19.5" customHeight="1">
      <c r="A1239" s="119" t="s">
        <v>1257</v>
      </c>
      <c r="B1239" s="105"/>
      <c r="C1239" s="105"/>
      <c r="D1239" s="106"/>
    </row>
    <row r="1240" spans="1:4" s="99" customFormat="1" ht="19.5" customHeight="1">
      <c r="A1240" s="119" t="s">
        <v>1258</v>
      </c>
      <c r="B1240" s="105"/>
      <c r="C1240" s="105"/>
      <c r="D1240" s="106"/>
    </row>
    <row r="1241" spans="1:4" s="99" customFormat="1" ht="19.5" customHeight="1">
      <c r="A1241" s="119" t="s">
        <v>1259</v>
      </c>
      <c r="B1241" s="105"/>
      <c r="C1241" s="105"/>
      <c r="D1241" s="106"/>
    </row>
    <row r="1242" spans="1:4" s="99" customFormat="1" ht="19.5" customHeight="1">
      <c r="A1242" s="119" t="s">
        <v>1260</v>
      </c>
      <c r="B1242" s="105"/>
      <c r="C1242" s="105"/>
      <c r="D1242" s="106"/>
    </row>
    <row r="1243" spans="1:4" s="99" customFormat="1" ht="19.5" customHeight="1">
      <c r="A1243" s="119" t="s">
        <v>1261</v>
      </c>
      <c r="B1243" s="105"/>
      <c r="C1243" s="105"/>
      <c r="D1243" s="106"/>
    </row>
    <row r="1244" spans="1:4" s="99" customFormat="1" ht="19.5" customHeight="1">
      <c r="A1244" s="119" t="s">
        <v>1262</v>
      </c>
      <c r="B1244" s="105"/>
      <c r="C1244" s="105"/>
      <c r="D1244" s="106"/>
    </row>
    <row r="1245" spans="1:4" s="99" customFormat="1" ht="19.5" customHeight="1">
      <c r="A1245" s="119" t="s">
        <v>1263</v>
      </c>
      <c r="B1245" s="105">
        <f>SUM(B1246:B1248)</f>
        <v>786</v>
      </c>
      <c r="C1245" s="105">
        <f>SUM(C1246:C1248)</f>
        <v>1055</v>
      </c>
      <c r="D1245" s="106">
        <f aca="true" t="shared" si="10" ref="D1245:D1265">C1245/B1245</f>
        <v>1.3422391857506362</v>
      </c>
    </row>
    <row r="1246" spans="1:4" s="99" customFormat="1" ht="19.5" customHeight="1">
      <c r="A1246" s="119" t="s">
        <v>1264</v>
      </c>
      <c r="B1246" s="105">
        <v>786</v>
      </c>
      <c r="C1246" s="105">
        <v>1055</v>
      </c>
      <c r="D1246" s="106">
        <f t="shared" si="10"/>
        <v>1.3422391857506362</v>
      </c>
    </row>
    <row r="1247" spans="1:4" s="99" customFormat="1" ht="19.5" customHeight="1">
      <c r="A1247" s="119" t="s">
        <v>1265</v>
      </c>
      <c r="B1247" s="105"/>
      <c r="C1247" s="105"/>
      <c r="D1247" s="106"/>
    </row>
    <row r="1248" spans="1:4" s="99" customFormat="1" ht="19.5" customHeight="1">
      <c r="A1248" s="119" t="s">
        <v>1266</v>
      </c>
      <c r="B1248" s="105"/>
      <c r="C1248" s="105"/>
      <c r="D1248" s="106"/>
    </row>
    <row r="1249" spans="1:4" s="99" customFormat="1" ht="19.5" customHeight="1">
      <c r="A1249" s="119" t="s">
        <v>1267</v>
      </c>
      <c r="B1249" s="105">
        <f>SUM(B1250:B1252)</f>
        <v>1197</v>
      </c>
      <c r="C1249" s="105">
        <f>SUM(C1250:C1252)</f>
        <v>1675</v>
      </c>
      <c r="D1249" s="106">
        <f t="shared" si="10"/>
        <v>1.3993316624895573</v>
      </c>
    </row>
    <row r="1250" spans="1:4" s="99" customFormat="1" ht="19.5" customHeight="1">
      <c r="A1250" s="119" t="s">
        <v>1268</v>
      </c>
      <c r="B1250" s="108">
        <v>999</v>
      </c>
      <c r="C1250" s="105">
        <v>1575</v>
      </c>
      <c r="D1250" s="106">
        <f t="shared" si="10"/>
        <v>1.5765765765765767</v>
      </c>
    </row>
    <row r="1251" spans="1:4" s="99" customFormat="1" ht="19.5" customHeight="1">
      <c r="A1251" s="119" t="s">
        <v>1269</v>
      </c>
      <c r="B1251" s="108">
        <v>0</v>
      </c>
      <c r="C1251" s="105">
        <v>0</v>
      </c>
      <c r="D1251" s="106" t="e">
        <f t="shared" si="10"/>
        <v>#DIV/0!</v>
      </c>
    </row>
    <row r="1252" spans="1:4" s="99" customFormat="1" ht="19.5" customHeight="1">
      <c r="A1252" s="119" t="s">
        <v>1270</v>
      </c>
      <c r="B1252" s="108">
        <v>198</v>
      </c>
      <c r="C1252" s="105">
        <v>100</v>
      </c>
      <c r="D1252" s="106"/>
    </row>
    <row r="1253" spans="1:4" s="99" customFormat="1" ht="19.5" customHeight="1">
      <c r="A1253" s="119" t="s">
        <v>1271</v>
      </c>
      <c r="B1253" s="105">
        <v>0</v>
      </c>
      <c r="C1253" s="105"/>
      <c r="D1253" s="106"/>
    </row>
    <row r="1254" spans="1:4" s="99" customFormat="1" ht="19.5" customHeight="1">
      <c r="A1254" s="119" t="s">
        <v>1272</v>
      </c>
      <c r="B1254" s="105"/>
      <c r="C1254" s="105"/>
      <c r="D1254" s="106"/>
    </row>
    <row r="1255" spans="1:4" s="99" customFormat="1" ht="19.5" customHeight="1">
      <c r="A1255" s="119" t="s">
        <v>1273</v>
      </c>
      <c r="B1255" s="105">
        <f>B1256</f>
        <v>1802</v>
      </c>
      <c r="C1255" s="105">
        <f>C1256</f>
        <v>2000</v>
      </c>
      <c r="D1255" s="106">
        <f t="shared" si="10"/>
        <v>1.1098779134295227</v>
      </c>
    </row>
    <row r="1256" spans="1:4" s="99" customFormat="1" ht="19.5" customHeight="1">
      <c r="A1256" s="119" t="s">
        <v>1274</v>
      </c>
      <c r="B1256" s="105">
        <f>SUM(B1257:B1260)</f>
        <v>1802</v>
      </c>
      <c r="C1256" s="105">
        <f>SUM(C1257:C1260)</f>
        <v>2000</v>
      </c>
      <c r="D1256" s="106">
        <f t="shared" si="10"/>
        <v>1.1098779134295227</v>
      </c>
    </row>
    <row r="1257" spans="1:4" s="99" customFormat="1" ht="19.5" customHeight="1">
      <c r="A1257" s="119" t="s">
        <v>1275</v>
      </c>
      <c r="B1257" s="105">
        <v>1640</v>
      </c>
      <c r="C1257" s="105">
        <v>2000</v>
      </c>
      <c r="D1257" s="106">
        <f t="shared" si="10"/>
        <v>1.2195121951219512</v>
      </c>
    </row>
    <row r="1258" spans="1:4" s="99" customFormat="1" ht="19.5" customHeight="1">
      <c r="A1258" s="119" t="s">
        <v>1276</v>
      </c>
      <c r="B1258" s="105"/>
      <c r="C1258" s="105"/>
      <c r="D1258" s="106"/>
    </row>
    <row r="1259" spans="1:4" s="99" customFormat="1" ht="19.5" customHeight="1">
      <c r="A1259" s="119" t="s">
        <v>1277</v>
      </c>
      <c r="B1259" s="105">
        <v>162</v>
      </c>
      <c r="C1259" s="105"/>
      <c r="D1259" s="106"/>
    </row>
    <row r="1260" spans="1:4" s="99" customFormat="1" ht="19.5" customHeight="1">
      <c r="A1260" s="119" t="s">
        <v>1278</v>
      </c>
      <c r="B1260" s="105"/>
      <c r="C1260" s="105"/>
      <c r="D1260" s="106"/>
    </row>
    <row r="1261" spans="1:4" s="99" customFormat="1" ht="19.5" customHeight="1">
      <c r="A1261" s="105" t="s">
        <v>1367</v>
      </c>
      <c r="B1261" s="105">
        <f>B1262</f>
        <v>23</v>
      </c>
      <c r="C1261" s="105">
        <f>C1262</f>
        <v>23</v>
      </c>
      <c r="D1261" s="106"/>
    </row>
    <row r="1262" spans="1:4" s="99" customFormat="1" ht="19.5" customHeight="1">
      <c r="A1262" s="105" t="s">
        <v>1282</v>
      </c>
      <c r="B1262" s="116">
        <v>23</v>
      </c>
      <c r="C1262" s="117">
        <v>23</v>
      </c>
      <c r="D1262" s="106"/>
    </row>
    <row r="1263" spans="1:4" s="99" customFormat="1" ht="19.5" customHeight="1">
      <c r="A1263" s="105" t="s">
        <v>1368</v>
      </c>
      <c r="B1263" s="105">
        <f>B1264+B1265</f>
        <v>59</v>
      </c>
      <c r="C1263" s="105">
        <f>C1264+C1265</f>
        <v>40</v>
      </c>
      <c r="D1263" s="106">
        <f t="shared" si="10"/>
        <v>0.6779661016949152</v>
      </c>
    </row>
    <row r="1264" spans="1:4" s="99" customFormat="1" ht="19.5" customHeight="1">
      <c r="A1264" s="105" t="s">
        <v>1284</v>
      </c>
      <c r="B1264" s="105"/>
      <c r="C1264" s="105"/>
      <c r="D1264" s="106"/>
    </row>
    <row r="1265" spans="1:4" s="99" customFormat="1" ht="19.5" customHeight="1">
      <c r="A1265" s="105" t="s">
        <v>1136</v>
      </c>
      <c r="B1265" s="105">
        <v>59</v>
      </c>
      <c r="C1265" s="105">
        <v>40</v>
      </c>
      <c r="D1265" s="106">
        <f t="shared" si="10"/>
        <v>0.6779661016949152</v>
      </c>
    </row>
    <row r="1266" spans="1:4" s="99" customFormat="1" ht="19.5" customHeight="1">
      <c r="A1266" s="121"/>
      <c r="B1266" s="121"/>
      <c r="C1266" s="121"/>
      <c r="D1266" s="121"/>
    </row>
    <row r="1267" spans="1:4" s="99" customFormat="1" ht="19.5" customHeight="1">
      <c r="A1267" s="122" t="s">
        <v>111</v>
      </c>
      <c r="B1267" s="121">
        <f>B4+B233+B237+B249+B339+B390+B446+B503+B629+B699+B773+B792+B903+B967+B1031+B1051+B1081+B1091+B1135+B1155+B1199+B1254+B1255+B1261+B1263</f>
        <v>374874</v>
      </c>
      <c r="C1267" s="121">
        <f>C4+C233+C237+C249+C339+C390+C446+C503+C629+C699+C773+C792+C903+C967+C1031+C1051+C1081+C1091+C1135+C1155+C1199+C1254+C1255+C1261+C1263</f>
        <v>384834</v>
      </c>
      <c r="D1267" s="121"/>
    </row>
  </sheetData>
  <sheetProtection/>
  <autoFilter ref="A3:D1265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I25" sqref="I25"/>
    </sheetView>
  </sheetViews>
  <sheetFormatPr defaultColWidth="9.00390625" defaultRowHeight="14.25"/>
  <cols>
    <col min="1" max="1" width="45.375" style="36" customWidth="1"/>
    <col min="2" max="2" width="16.00390625" style="95" customWidth="1"/>
    <col min="3" max="3" width="15.00390625" style="84" customWidth="1"/>
    <col min="4" max="250" width="9.00390625" style="84" customWidth="1"/>
    <col min="251" max="252" width="9.00390625" style="36" customWidth="1"/>
  </cols>
  <sheetData>
    <row r="1" spans="1:3" ht="29.25" customHeight="1">
      <c r="A1" s="85" t="s">
        <v>1369</v>
      </c>
      <c r="B1" s="85"/>
      <c r="C1" s="85"/>
    </row>
    <row r="2" spans="1:3" ht="27" customHeight="1">
      <c r="A2" s="86"/>
      <c r="B2"/>
      <c r="C2" s="94" t="s">
        <v>56</v>
      </c>
    </row>
    <row r="3" spans="1:3" ht="34.5" customHeight="1">
      <c r="A3" s="20" t="s">
        <v>121</v>
      </c>
      <c r="B3" s="4" t="s">
        <v>1370</v>
      </c>
      <c r="C3" s="4" t="s">
        <v>1371</v>
      </c>
    </row>
    <row r="4" spans="1:3" ht="18" customHeight="1">
      <c r="A4" s="96" t="s">
        <v>1372</v>
      </c>
      <c r="B4" s="90"/>
      <c r="C4" s="97">
        <f>SUM(C5:C20)</f>
        <v>0</v>
      </c>
    </row>
    <row r="5" spans="1:3" ht="18" customHeight="1">
      <c r="A5" s="98" t="s">
        <v>1373</v>
      </c>
      <c r="B5" s="90"/>
      <c r="C5" s="89"/>
    </row>
    <row r="6" spans="1:3" ht="18" customHeight="1">
      <c r="A6" s="98" t="s">
        <v>1374</v>
      </c>
      <c r="B6" s="90"/>
      <c r="C6" s="89"/>
    </row>
    <row r="7" spans="1:3" ht="18" customHeight="1">
      <c r="A7" s="98" t="s">
        <v>1375</v>
      </c>
      <c r="B7" s="90"/>
      <c r="C7" s="89"/>
    </row>
    <row r="8" spans="1:3" ht="18" customHeight="1">
      <c r="A8" s="98" t="s">
        <v>1376</v>
      </c>
      <c r="B8" s="90"/>
      <c r="C8" s="89"/>
    </row>
    <row r="9" spans="1:3" ht="18" customHeight="1">
      <c r="A9" s="98" t="s">
        <v>1377</v>
      </c>
      <c r="B9" s="90"/>
      <c r="C9" s="89"/>
    </row>
    <row r="10" spans="1:3" ht="18" customHeight="1">
      <c r="A10" s="98" t="s">
        <v>1378</v>
      </c>
      <c r="B10" s="90"/>
      <c r="C10" s="89"/>
    </row>
    <row r="11" spans="1:3" ht="18" customHeight="1">
      <c r="A11" s="98" t="s">
        <v>1379</v>
      </c>
      <c r="B11" s="90"/>
      <c r="C11" s="89"/>
    </row>
    <row r="12" spans="1:3" ht="18" customHeight="1">
      <c r="A12" s="98" t="s">
        <v>1380</v>
      </c>
      <c r="B12" s="90"/>
      <c r="C12" s="89"/>
    </row>
    <row r="13" spans="1:3" ht="18" customHeight="1">
      <c r="A13" s="98" t="s">
        <v>1381</v>
      </c>
      <c r="B13" s="90"/>
      <c r="C13" s="89"/>
    </row>
    <row r="14" spans="1:3" ht="18" customHeight="1">
      <c r="A14" s="98" t="s">
        <v>1382</v>
      </c>
      <c r="B14" s="90"/>
      <c r="C14" s="89"/>
    </row>
    <row r="15" spans="1:3" ht="18" customHeight="1">
      <c r="A15" s="98" t="s">
        <v>1383</v>
      </c>
      <c r="B15" s="90"/>
      <c r="C15" s="89"/>
    </row>
    <row r="16" spans="1:3" ht="18" customHeight="1">
      <c r="A16" s="98" t="s">
        <v>1384</v>
      </c>
      <c r="B16" s="90"/>
      <c r="C16" s="89"/>
    </row>
    <row r="17" spans="1:3" ht="18" customHeight="1">
      <c r="A17" s="98" t="s">
        <v>1385</v>
      </c>
      <c r="B17" s="90"/>
      <c r="C17" s="89"/>
    </row>
    <row r="18" spans="1:3" ht="18" customHeight="1">
      <c r="A18" s="98" t="s">
        <v>1386</v>
      </c>
      <c r="B18" s="90"/>
      <c r="C18" s="89"/>
    </row>
    <row r="19" spans="1:3" ht="18" customHeight="1">
      <c r="A19" s="98" t="s">
        <v>1387</v>
      </c>
      <c r="B19" s="90"/>
      <c r="C19" s="89"/>
    </row>
    <row r="20" spans="1:3" ht="18" customHeight="1">
      <c r="A20" s="98" t="s">
        <v>1388</v>
      </c>
      <c r="B20" s="90"/>
      <c r="C20" s="89"/>
    </row>
  </sheetData>
  <sheetProtection/>
  <mergeCells count="1">
    <mergeCell ref="A1:C1"/>
  </mergeCells>
  <printOptions/>
  <pageMargins left="0.75" right="0.75" top="1" bottom="1" header="0.5111111111111111" footer="0.511111111111111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27.125" style="36" customWidth="1"/>
    <col min="2" max="2" width="9.125" style="84" customWidth="1"/>
    <col min="3" max="248" width="9.00390625" style="84" customWidth="1"/>
    <col min="249" max="250" width="9.00390625" style="36" customWidth="1"/>
  </cols>
  <sheetData>
    <row r="1" spans="1:15" ht="29.25" customHeight="1">
      <c r="A1" s="85" t="s">
        <v>1389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27" customHeight="1">
      <c r="A2" s="86"/>
      <c r="B2"/>
      <c r="O2" s="94" t="s">
        <v>56</v>
      </c>
    </row>
    <row r="3" spans="1:15" ht="34.5" customHeight="1">
      <c r="A3" s="40" t="s">
        <v>121</v>
      </c>
      <c r="B3" s="4" t="s">
        <v>1390</v>
      </c>
      <c r="C3" s="87" t="s">
        <v>1391</v>
      </c>
      <c r="D3" s="87" t="s">
        <v>1392</v>
      </c>
      <c r="E3" s="87" t="s">
        <v>1393</v>
      </c>
      <c r="F3" s="87" t="s">
        <v>1394</v>
      </c>
      <c r="G3" s="87" t="s">
        <v>1395</v>
      </c>
      <c r="H3" s="87" t="s">
        <v>1396</v>
      </c>
      <c r="I3" s="87" t="s">
        <v>1397</v>
      </c>
      <c r="J3" s="87" t="s">
        <v>1398</v>
      </c>
      <c r="K3" s="87" t="s">
        <v>1399</v>
      </c>
      <c r="L3" s="87" t="s">
        <v>1400</v>
      </c>
      <c r="M3" s="87" t="s">
        <v>1401</v>
      </c>
      <c r="N3" s="87" t="s">
        <v>1402</v>
      </c>
      <c r="O3" s="87" t="s">
        <v>1403</v>
      </c>
    </row>
    <row r="4" spans="1:15" ht="19.5" customHeight="1">
      <c r="A4" s="88" t="s">
        <v>1373</v>
      </c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19.5" customHeight="1">
      <c r="A5" s="88" t="s">
        <v>1374</v>
      </c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9.5" customHeight="1">
      <c r="A6" s="88" t="s">
        <v>1375</v>
      </c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9.5" customHeight="1">
      <c r="A7" s="88" t="s">
        <v>1376</v>
      </c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9.5" customHeight="1">
      <c r="A8" s="88" t="s">
        <v>1377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1:15" ht="19.5" customHeight="1">
      <c r="A9" s="88" t="s">
        <v>1378</v>
      </c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</row>
    <row r="10" spans="1:15" ht="19.5" customHeight="1">
      <c r="A10" s="88" t="s">
        <v>1379</v>
      </c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5" ht="19.5" customHeight="1">
      <c r="A11" s="88" t="s">
        <v>1380</v>
      </c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</row>
    <row r="12" spans="1:15" ht="19.5" customHeight="1">
      <c r="A12" s="88" t="s">
        <v>1381</v>
      </c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</row>
    <row r="13" spans="1:15" ht="19.5" customHeight="1">
      <c r="A13" s="88" t="s">
        <v>1382</v>
      </c>
      <c r="B13" s="89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5" ht="19.5" customHeight="1">
      <c r="A14" s="88" t="s">
        <v>1383</v>
      </c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</row>
    <row r="15" spans="1:15" ht="19.5" customHeight="1">
      <c r="A15" s="88" t="s">
        <v>1384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</row>
    <row r="16" spans="1:15" ht="19.5" customHeight="1">
      <c r="A16" s="88" t="s">
        <v>1385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</row>
    <row r="17" spans="1:15" ht="19.5" customHeight="1">
      <c r="A17" s="88" t="s">
        <v>1386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</row>
    <row r="18" spans="1:15" ht="19.5" customHeight="1">
      <c r="A18" s="88" t="s">
        <v>1387</v>
      </c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</row>
    <row r="19" spans="1:15" ht="19.5" customHeight="1">
      <c r="A19" s="91" t="s">
        <v>1388</v>
      </c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</row>
    <row r="20" spans="1:15" ht="19.5" customHeight="1">
      <c r="A20" s="40" t="s">
        <v>119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</sheetData>
  <sheetProtection/>
  <mergeCells count="1">
    <mergeCell ref="A1:O1"/>
  </mergeCells>
  <printOptions/>
  <pageMargins left="0.75" right="0.75" top="1" bottom="1" header="0.5111111111111111" footer="0.511111111111111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O13"/>
  <sheetViews>
    <sheetView workbookViewId="0" topLeftCell="A1">
      <selection activeCell="D10" sqref="D10"/>
    </sheetView>
  </sheetViews>
  <sheetFormatPr defaultColWidth="7.875" defaultRowHeight="14.25"/>
  <cols>
    <col min="1" max="1" width="32.00390625" style="46" customWidth="1"/>
    <col min="2" max="3" width="10.75390625" style="46" customWidth="1"/>
    <col min="4" max="5" width="10.00390625" style="46" customWidth="1"/>
    <col min="6" max="239" width="7.875" style="46" customWidth="1"/>
    <col min="240" max="249" width="7.875" style="13" customWidth="1"/>
  </cols>
  <sheetData>
    <row r="1" spans="1:249" ht="33" customHeight="1">
      <c r="A1" s="14" t="s">
        <v>1404</v>
      </c>
      <c r="B1" s="14"/>
      <c r="C1" s="14"/>
      <c r="D1" s="14"/>
      <c r="E1" s="1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ht="18" customHeight="1">
      <c r="A2" s="47"/>
      <c r="B2" s="47"/>
      <c r="C2" s="48"/>
      <c r="D2" s="27"/>
      <c r="E2" s="16" t="s">
        <v>56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5" ht="30" customHeight="1">
      <c r="A3" s="71" t="s">
        <v>204</v>
      </c>
      <c r="B3" s="72" t="s">
        <v>60</v>
      </c>
      <c r="C3" s="72" t="s">
        <v>278</v>
      </c>
      <c r="D3" s="4" t="s">
        <v>279</v>
      </c>
      <c r="E3" s="4"/>
    </row>
    <row r="4" spans="1:5" ht="30" customHeight="1">
      <c r="A4" s="73"/>
      <c r="B4" s="74"/>
      <c r="C4" s="74"/>
      <c r="D4" s="4" t="s">
        <v>281</v>
      </c>
      <c r="E4" s="4" t="s">
        <v>282</v>
      </c>
    </row>
    <row r="5" spans="1:249" s="70" customFormat="1" ht="30" customHeight="1">
      <c r="A5" s="64" t="s">
        <v>206</v>
      </c>
      <c r="B5" s="75">
        <f>SUM(B6:B8)</f>
        <v>8497</v>
      </c>
      <c r="C5" s="75">
        <f>SUM(C6:C8)</f>
        <v>27200</v>
      </c>
      <c r="D5" s="75">
        <f>SUM(D6:D8)</f>
        <v>18703</v>
      </c>
      <c r="E5" s="76">
        <f>C5/B5-1</f>
        <v>2.2011298105213606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83"/>
      <c r="IG5" s="83"/>
      <c r="IH5" s="83"/>
      <c r="II5" s="83"/>
      <c r="IJ5" s="83"/>
      <c r="IK5" s="83"/>
      <c r="IL5" s="83"/>
      <c r="IM5" s="83"/>
      <c r="IN5" s="83"/>
      <c r="IO5" s="83"/>
    </row>
    <row r="6" spans="1:5" ht="30" customHeight="1">
      <c r="A6" s="55" t="s">
        <v>207</v>
      </c>
      <c r="B6" s="78">
        <v>4084</v>
      </c>
      <c r="C6" s="79">
        <v>22500</v>
      </c>
      <c r="D6" s="79">
        <f>C6-B6</f>
        <v>18416</v>
      </c>
      <c r="E6" s="80">
        <f aca="true" t="shared" si="0" ref="E6:E12">C6/B6-1</f>
        <v>4.509304603330069</v>
      </c>
    </row>
    <row r="7" spans="1:5" ht="30" customHeight="1">
      <c r="A7" s="55" t="s">
        <v>208</v>
      </c>
      <c r="B7" s="78">
        <v>1883</v>
      </c>
      <c r="C7" s="79">
        <v>1500</v>
      </c>
      <c r="D7" s="79">
        <f>C7-B7</f>
        <v>-383</v>
      </c>
      <c r="E7" s="80">
        <f t="shared" si="0"/>
        <v>-0.20339883165161976</v>
      </c>
    </row>
    <row r="8" spans="1:5" ht="30" customHeight="1">
      <c r="A8" s="60" t="s">
        <v>1405</v>
      </c>
      <c r="B8" s="79">
        <v>2530</v>
      </c>
      <c r="C8" s="79">
        <v>3200</v>
      </c>
      <c r="D8" s="79">
        <f>C8-B8</f>
        <v>670</v>
      </c>
      <c r="E8" s="80">
        <f t="shared" si="0"/>
        <v>0.2648221343873518</v>
      </c>
    </row>
    <row r="9" spans="1:249" s="70" customFormat="1" ht="30" customHeight="1">
      <c r="A9" s="64" t="s">
        <v>212</v>
      </c>
      <c r="B9" s="75"/>
      <c r="C9" s="65"/>
      <c r="D9" s="79"/>
      <c r="E9" s="8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83"/>
      <c r="IG9" s="83"/>
      <c r="IH9" s="83"/>
      <c r="II9" s="83"/>
      <c r="IJ9" s="83"/>
      <c r="IK9" s="83"/>
      <c r="IL9" s="83"/>
      <c r="IM9" s="83"/>
      <c r="IN9" s="83"/>
      <c r="IO9" s="83"/>
    </row>
    <row r="10" spans="1:249" s="70" customFormat="1" ht="30" customHeight="1">
      <c r="A10" s="81" t="s">
        <v>1406</v>
      </c>
      <c r="B10" s="75">
        <f>B5+B9</f>
        <v>8497</v>
      </c>
      <c r="C10" s="75">
        <f>C5+C9</f>
        <v>27200</v>
      </c>
      <c r="D10" s="75">
        <f>C10-B10</f>
        <v>18703</v>
      </c>
      <c r="E10" s="76">
        <f t="shared" si="0"/>
        <v>2.2011298105213606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83"/>
      <c r="IG10" s="83"/>
      <c r="IH10" s="83"/>
      <c r="II10" s="83"/>
      <c r="IJ10" s="83"/>
      <c r="IK10" s="83"/>
      <c r="IL10" s="83"/>
      <c r="IM10" s="83"/>
      <c r="IN10" s="83"/>
      <c r="IO10" s="83"/>
    </row>
    <row r="11" spans="1:249" s="70" customFormat="1" ht="30" customHeight="1">
      <c r="A11" s="51" t="s">
        <v>1407</v>
      </c>
      <c r="B11" s="56"/>
      <c r="C11" s="82"/>
      <c r="D11" s="79"/>
      <c r="E11" s="80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83"/>
      <c r="IG11" s="83"/>
      <c r="IH11" s="83"/>
      <c r="II11" s="83"/>
      <c r="IJ11" s="83"/>
      <c r="IK11" s="83"/>
      <c r="IL11" s="83"/>
      <c r="IM11" s="83"/>
      <c r="IN11" s="83"/>
      <c r="IO11" s="83"/>
    </row>
    <row r="12" spans="1:249" s="70" customFormat="1" ht="30" customHeight="1">
      <c r="A12" s="51" t="s">
        <v>1408</v>
      </c>
      <c r="B12" s="75">
        <f>SUM(B5,B9,B11)</f>
        <v>8497</v>
      </c>
      <c r="C12" s="75">
        <f>SUM(C5,C9,C11)</f>
        <v>27200</v>
      </c>
      <c r="D12" s="75">
        <f>C12-B12</f>
        <v>18703</v>
      </c>
      <c r="E12" s="76">
        <f t="shared" si="0"/>
        <v>2.2011298105213606</v>
      </c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83"/>
      <c r="IG12" s="83"/>
      <c r="IH12" s="83"/>
      <c r="II12" s="83"/>
      <c r="IJ12" s="83"/>
      <c r="IK12" s="83"/>
      <c r="IL12" s="83"/>
      <c r="IM12" s="83"/>
      <c r="IN12" s="83"/>
      <c r="IO12" s="83"/>
    </row>
    <row r="13" spans="1:5" ht="30" customHeight="1">
      <c r="A13" s="47"/>
      <c r="B13" s="47"/>
      <c r="C13" s="47"/>
      <c r="D13" s="47"/>
      <c r="E13" s="47"/>
    </row>
    <row r="14" ht="30" customHeight="1"/>
    <row r="15" ht="30" customHeight="1"/>
    <row r="16" ht="30" customHeight="1"/>
    <row r="17" ht="30" customHeight="1"/>
    <row r="18" ht="30" customHeight="1"/>
    <row r="19" ht="18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9444444444444444" right="0.9444444444444444" top="0.9840277777777777" bottom="0.9444444444444444" header="0.5111111111111111" footer="0.7868055555555555"/>
  <pageSetup firstPageNumber="15" useFirstPageNumber="1"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N13"/>
  <sheetViews>
    <sheetView workbookViewId="0" topLeftCell="A1">
      <selection activeCell="J8" sqref="J8"/>
    </sheetView>
  </sheetViews>
  <sheetFormatPr defaultColWidth="7.875" defaultRowHeight="14.25"/>
  <cols>
    <col min="1" max="1" width="30.25390625" style="46" customWidth="1"/>
    <col min="2" max="3" width="9.125" style="46" hidden="1" customWidth="1"/>
    <col min="4" max="5" width="11.00390625" style="46" customWidth="1"/>
    <col min="6" max="7" width="10.375" style="46" customWidth="1"/>
    <col min="8" max="238" width="7.875" style="46" customWidth="1"/>
    <col min="239" max="248" width="7.875" style="13" customWidth="1"/>
  </cols>
  <sheetData>
    <row r="1" spans="1:248" ht="31.5" customHeight="1">
      <c r="A1" s="14" t="s">
        <v>1409</v>
      </c>
      <c r="B1" s="14"/>
      <c r="C1" s="14"/>
      <c r="D1" s="14"/>
      <c r="E1" s="14"/>
      <c r="F1" s="14"/>
      <c r="G1" s="1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8" customHeight="1">
      <c r="A2" s="47"/>
      <c r="B2" s="47"/>
      <c r="C2" s="47"/>
      <c r="D2" s="47"/>
      <c r="E2" s="48"/>
      <c r="F2" s="27"/>
      <c r="G2" s="16" t="s">
        <v>56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7" ht="28.5" customHeight="1">
      <c r="A3" s="49" t="s">
        <v>230</v>
      </c>
      <c r="B3" s="50" t="s">
        <v>1410</v>
      </c>
      <c r="C3" s="50" t="s">
        <v>1411</v>
      </c>
      <c r="D3" s="50" t="s">
        <v>60</v>
      </c>
      <c r="E3" s="50" t="s">
        <v>278</v>
      </c>
      <c r="F3" s="4" t="s">
        <v>279</v>
      </c>
      <c r="G3" s="4"/>
    </row>
    <row r="4" spans="1:7" ht="28.5" customHeight="1">
      <c r="A4" s="49"/>
      <c r="B4" s="50"/>
      <c r="C4" s="50"/>
      <c r="D4" s="50"/>
      <c r="E4" s="50"/>
      <c r="F4" s="4" t="s">
        <v>281</v>
      </c>
      <c r="G4" s="4" t="s">
        <v>282</v>
      </c>
    </row>
    <row r="5" spans="1:7" ht="28.5" customHeight="1">
      <c r="A5" s="51" t="s">
        <v>1412</v>
      </c>
      <c r="B5" s="52"/>
      <c r="C5" s="52"/>
      <c r="D5" s="53">
        <f>SUM(D6:D8)</f>
        <v>8300</v>
      </c>
      <c r="E5" s="53">
        <f>SUM(E6:E7)</f>
        <v>5831</v>
      </c>
      <c r="F5" s="53">
        <f>E5-D5</f>
        <v>-2469</v>
      </c>
      <c r="G5" s="54">
        <f>E5/D5-1</f>
        <v>-0.29746987951807224</v>
      </c>
    </row>
    <row r="6" spans="1:7" ht="28.5" customHeight="1">
      <c r="A6" s="55" t="s">
        <v>257</v>
      </c>
      <c r="B6" s="56">
        <v>137</v>
      </c>
      <c r="C6" s="56"/>
      <c r="D6" s="57">
        <v>4029</v>
      </c>
      <c r="E6" s="58">
        <v>4331</v>
      </c>
      <c r="F6" s="58">
        <f>E6-D6</f>
        <v>302</v>
      </c>
      <c r="G6" s="59">
        <f aca="true" t="shared" si="0" ref="G6:G13">E6/D6-1</f>
        <v>0.0749565649044428</v>
      </c>
    </row>
    <row r="7" spans="1:7" ht="28.5" customHeight="1">
      <c r="A7" s="55" t="s">
        <v>258</v>
      </c>
      <c r="B7" s="56"/>
      <c r="C7" s="56"/>
      <c r="D7" s="57">
        <v>1728</v>
      </c>
      <c r="E7" s="58">
        <v>1500</v>
      </c>
      <c r="F7" s="58">
        <f aca="true" t="shared" si="1" ref="F7:F12">E7-D7</f>
        <v>-228</v>
      </c>
      <c r="G7" s="59">
        <f t="shared" si="0"/>
        <v>-0.13194444444444442</v>
      </c>
    </row>
    <row r="8" spans="1:7" ht="28.5" customHeight="1">
      <c r="A8" s="60" t="s">
        <v>1413</v>
      </c>
      <c r="B8" s="56"/>
      <c r="C8" s="56"/>
      <c r="D8" s="57">
        <v>2543</v>
      </c>
      <c r="E8" s="61">
        <v>3200</v>
      </c>
      <c r="F8" s="58">
        <f t="shared" si="1"/>
        <v>657</v>
      </c>
      <c r="G8" s="59">
        <f t="shared" si="0"/>
        <v>0.2583562721195438</v>
      </c>
    </row>
    <row r="9" spans="1:7" ht="28.5" customHeight="1">
      <c r="A9" s="62" t="s">
        <v>243</v>
      </c>
      <c r="B9" s="56"/>
      <c r="C9" s="56"/>
      <c r="D9" s="63">
        <f>SUM(D6:D8)</f>
        <v>8300</v>
      </c>
      <c r="E9" s="63">
        <f>SUM(E6:E8)</f>
        <v>9031</v>
      </c>
      <c r="F9" s="53">
        <f t="shared" si="1"/>
        <v>731</v>
      </c>
      <c r="G9" s="54">
        <f t="shared" si="0"/>
        <v>0.08807228915662657</v>
      </c>
    </row>
    <row r="10" spans="1:7" ht="28.5" customHeight="1">
      <c r="A10" s="64" t="s">
        <v>1414</v>
      </c>
      <c r="B10" s="65"/>
      <c r="C10" s="65"/>
      <c r="D10" s="63">
        <f>D11+D12</f>
        <v>197</v>
      </c>
      <c r="E10" s="63">
        <f>E11+E12</f>
        <v>18169</v>
      </c>
      <c r="F10" s="53">
        <f t="shared" si="1"/>
        <v>17972</v>
      </c>
      <c r="G10" s="54">
        <f t="shared" si="0"/>
        <v>91.22842639593908</v>
      </c>
    </row>
    <row r="11" spans="1:7" ht="28.5" customHeight="1">
      <c r="A11" s="55" t="s">
        <v>257</v>
      </c>
      <c r="B11" s="66"/>
      <c r="C11" s="66"/>
      <c r="D11" s="67">
        <v>26</v>
      </c>
      <c r="E11" s="49">
        <v>18169</v>
      </c>
      <c r="F11" s="58">
        <f t="shared" si="1"/>
        <v>18143</v>
      </c>
      <c r="G11" s="59">
        <f t="shared" si="0"/>
        <v>697.8076923076923</v>
      </c>
    </row>
    <row r="12" spans="1:8" ht="28.5" customHeight="1">
      <c r="A12" s="55" t="s">
        <v>258</v>
      </c>
      <c r="B12" s="66"/>
      <c r="C12" s="66"/>
      <c r="D12" s="67">
        <v>171</v>
      </c>
      <c r="E12" s="49"/>
      <c r="F12" s="58">
        <f t="shared" si="1"/>
        <v>-171</v>
      </c>
      <c r="G12" s="59">
        <f t="shared" si="0"/>
        <v>-1</v>
      </c>
      <c r="H12" s="68"/>
    </row>
    <row r="13" spans="1:7" ht="28.5" customHeight="1">
      <c r="A13" s="62" t="s">
        <v>254</v>
      </c>
      <c r="B13" s="66"/>
      <c r="C13" s="66"/>
      <c r="D13" s="69">
        <f>SUM(D9:D10)</f>
        <v>8497</v>
      </c>
      <c r="E13" s="69">
        <f>SUM(E9:E10)</f>
        <v>27200</v>
      </c>
      <c r="F13" s="69">
        <f>SUM(F9:F10)</f>
        <v>18703</v>
      </c>
      <c r="G13" s="54">
        <f t="shared" si="0"/>
        <v>2.2011298105213606</v>
      </c>
    </row>
  </sheetData>
  <sheetProtection/>
  <mergeCells count="5">
    <mergeCell ref="A1:G1"/>
    <mergeCell ref="F3:G3"/>
    <mergeCell ref="A3:A4"/>
    <mergeCell ref="D3:D4"/>
    <mergeCell ref="E3:E4"/>
  </mergeCells>
  <printOptions horizontalCentered="1"/>
  <pageMargins left="0.9444444444444444" right="0.9444444444444444" top="0.9840277777777777" bottom="0.9444444444444444" header="0.5111111111111111" footer="0.7868055555555555"/>
  <pageSetup firstPageNumber="16" useFirstPageNumber="1"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8"/>
  <sheetViews>
    <sheetView showZeros="0" workbookViewId="0" topLeftCell="A1">
      <selection activeCell="J14" sqref="J14"/>
    </sheetView>
  </sheetViews>
  <sheetFormatPr defaultColWidth="9.00390625" defaultRowHeight="14.25"/>
  <cols>
    <col min="1" max="1" width="48.50390625" style="36" customWidth="1"/>
    <col min="2" max="3" width="13.375" style="36" customWidth="1"/>
    <col min="4" max="16384" width="9.00390625" style="36" customWidth="1"/>
  </cols>
  <sheetData>
    <row r="1" spans="1:3" ht="47.25" customHeight="1">
      <c r="A1" s="37" t="s">
        <v>1415</v>
      </c>
      <c r="B1" s="37"/>
      <c r="C1" s="37"/>
    </row>
    <row r="2" spans="1:3" ht="33" customHeight="1">
      <c r="A2" s="38"/>
      <c r="B2" s="27"/>
      <c r="C2" s="39" t="s">
        <v>56</v>
      </c>
    </row>
    <row r="3" spans="1:3" ht="40.5" customHeight="1">
      <c r="A3" s="40" t="s">
        <v>10</v>
      </c>
      <c r="B3" s="20" t="s">
        <v>310</v>
      </c>
      <c r="C3" s="20" t="s">
        <v>223</v>
      </c>
    </row>
    <row r="4" spans="1:3" ht="40.5" customHeight="1">
      <c r="A4" s="41" t="s">
        <v>224</v>
      </c>
      <c r="B4" s="19"/>
      <c r="C4" s="42"/>
    </row>
    <row r="5" spans="1:3" ht="40.5" customHeight="1">
      <c r="A5" s="41" t="s">
        <v>227</v>
      </c>
      <c r="B5" s="19"/>
      <c r="C5" s="42"/>
    </row>
    <row r="6" spans="1:3" ht="40.5" customHeight="1">
      <c r="A6" s="41" t="s">
        <v>1416</v>
      </c>
      <c r="B6" s="19"/>
      <c r="C6" s="42"/>
    </row>
    <row r="7" spans="1:3" s="35" customFormat="1" ht="40.5" customHeight="1">
      <c r="A7" s="41" t="s">
        <v>1417</v>
      </c>
      <c r="B7" s="19"/>
      <c r="C7" s="42"/>
    </row>
    <row r="8" spans="1:3" ht="40.5" customHeight="1">
      <c r="A8" s="43" t="s">
        <v>228</v>
      </c>
      <c r="B8" s="44">
        <f>B4+B5</f>
        <v>0</v>
      </c>
      <c r="C8" s="45"/>
    </row>
  </sheetData>
  <sheetProtection/>
  <mergeCells count="1">
    <mergeCell ref="A1:C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32.625" style="0" customWidth="1"/>
    <col min="2" max="4" width="13.625" style="0" customWidth="1"/>
  </cols>
  <sheetData>
    <row r="1" spans="1:4" ht="22.5">
      <c r="A1" s="14" t="s">
        <v>1418</v>
      </c>
      <c r="B1" s="14"/>
      <c r="C1" s="14"/>
      <c r="D1" s="14"/>
    </row>
    <row r="2" spans="1:4" ht="18.75" customHeight="1">
      <c r="A2" s="27"/>
      <c r="B2" s="27"/>
      <c r="C2" s="27"/>
      <c r="D2" s="16" t="s">
        <v>56</v>
      </c>
    </row>
    <row r="3" spans="1:4" ht="34.5" customHeight="1">
      <c r="A3" s="20" t="s">
        <v>1419</v>
      </c>
      <c r="B3" s="28" t="s">
        <v>60</v>
      </c>
      <c r="C3" s="28" t="s">
        <v>278</v>
      </c>
      <c r="D3" s="28" t="s">
        <v>1420</v>
      </c>
    </row>
    <row r="4" spans="1:4" ht="33.75" customHeight="1">
      <c r="A4" s="29" t="s">
        <v>1421</v>
      </c>
      <c r="B4" s="29"/>
      <c r="C4" s="29"/>
      <c r="D4" s="31" t="e">
        <f>C4/B4-1</f>
        <v>#DIV/0!</v>
      </c>
    </row>
    <row r="5" spans="1:4" ht="33.75" customHeight="1">
      <c r="A5" s="29" t="s">
        <v>1422</v>
      </c>
      <c r="B5" s="29"/>
      <c r="C5" s="29"/>
      <c r="D5" s="31" t="e">
        <f aca="true" t="shared" si="0" ref="D5:D12">C5/B5-1</f>
        <v>#DIV/0!</v>
      </c>
    </row>
    <row r="6" spans="1:4" ht="33.75" customHeight="1">
      <c r="A6" s="29" t="s">
        <v>1423</v>
      </c>
      <c r="B6" s="29"/>
      <c r="C6" s="29"/>
      <c r="D6" s="31" t="e">
        <f t="shared" si="0"/>
        <v>#DIV/0!</v>
      </c>
    </row>
    <row r="7" spans="1:4" ht="33.75" customHeight="1">
      <c r="A7" s="29" t="s">
        <v>1424</v>
      </c>
      <c r="B7" s="29"/>
      <c r="C7" s="29"/>
      <c r="D7" s="31" t="e">
        <f t="shared" si="0"/>
        <v>#DIV/0!</v>
      </c>
    </row>
    <row r="8" spans="1:4" ht="33.75" customHeight="1">
      <c r="A8" s="32" t="s">
        <v>1425</v>
      </c>
      <c r="B8" s="29"/>
      <c r="C8" s="29"/>
      <c r="D8" s="31" t="e">
        <f t="shared" si="0"/>
        <v>#DIV/0!</v>
      </c>
    </row>
    <row r="9" spans="1:4" ht="33.75" customHeight="1">
      <c r="A9" s="29" t="s">
        <v>1426</v>
      </c>
      <c r="B9" s="29"/>
      <c r="C9" s="29"/>
      <c r="D9" s="31" t="e">
        <f t="shared" si="0"/>
        <v>#DIV/0!</v>
      </c>
    </row>
    <row r="10" spans="1:4" ht="33.75" customHeight="1">
      <c r="A10" s="33" t="s">
        <v>1427</v>
      </c>
      <c r="B10" s="30">
        <v>0</v>
      </c>
      <c r="C10" s="30">
        <v>10</v>
      </c>
      <c r="D10" s="34" t="e">
        <f t="shared" si="0"/>
        <v>#DIV/0!</v>
      </c>
    </row>
    <row r="11" spans="1:4" ht="33.75" customHeight="1">
      <c r="A11" s="33" t="s">
        <v>1428</v>
      </c>
      <c r="B11" s="30"/>
      <c r="C11" s="30"/>
      <c r="D11" s="31" t="e">
        <f t="shared" si="0"/>
        <v>#DIV/0!</v>
      </c>
    </row>
    <row r="12" spans="1:4" ht="33.75" customHeight="1">
      <c r="A12" s="32" t="s">
        <v>1429</v>
      </c>
      <c r="B12" s="30">
        <v>0</v>
      </c>
      <c r="C12" s="30">
        <v>10</v>
      </c>
      <c r="D12" s="34" t="e">
        <f t="shared" si="0"/>
        <v>#DIV/0!</v>
      </c>
    </row>
  </sheetData>
  <sheetProtection/>
  <mergeCells count="1">
    <mergeCell ref="A1:D1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G19" sqref="G19"/>
    </sheetView>
  </sheetViews>
  <sheetFormatPr defaultColWidth="9.00390625" defaultRowHeight="14.25"/>
  <cols>
    <col min="1" max="1" width="38.25390625" style="0" customWidth="1"/>
    <col min="2" max="4" width="13.625" style="0" customWidth="1"/>
  </cols>
  <sheetData>
    <row r="1" spans="1:4" ht="22.5">
      <c r="A1" s="14" t="s">
        <v>1430</v>
      </c>
      <c r="B1" s="14"/>
      <c r="C1" s="14"/>
      <c r="D1" s="14"/>
    </row>
    <row r="2" spans="1:4" ht="18.75" customHeight="1">
      <c r="A2" s="27"/>
      <c r="B2" s="27"/>
      <c r="C2" s="27"/>
      <c r="D2" s="16" t="s">
        <v>56</v>
      </c>
    </row>
    <row r="3" spans="1:4" ht="34.5" customHeight="1">
      <c r="A3" s="20" t="s">
        <v>1419</v>
      </c>
      <c r="B3" s="28" t="s">
        <v>60</v>
      </c>
      <c r="C3" s="28" t="s">
        <v>278</v>
      </c>
      <c r="D3" s="28" t="s">
        <v>1420</v>
      </c>
    </row>
    <row r="4" spans="1:4" ht="33.75" customHeight="1">
      <c r="A4" s="29" t="s">
        <v>1431</v>
      </c>
      <c r="B4" s="30">
        <v>0</v>
      </c>
      <c r="C4" s="30">
        <v>10</v>
      </c>
      <c r="D4" s="31" t="e">
        <f>C4/B4-1</f>
        <v>#DIV/0!</v>
      </c>
    </row>
    <row r="5" spans="1:4" ht="33.75" customHeight="1">
      <c r="A5" s="29" t="s">
        <v>1432</v>
      </c>
      <c r="B5" s="30"/>
      <c r="C5" s="30"/>
      <c r="D5" s="31" t="e">
        <f aca="true" t="shared" si="0" ref="D5:D12">C5/B5-1</f>
        <v>#DIV/0!</v>
      </c>
    </row>
    <row r="6" spans="1:4" ht="33.75" customHeight="1">
      <c r="A6" s="29" t="s">
        <v>1433</v>
      </c>
      <c r="B6" s="30"/>
      <c r="C6" s="30"/>
      <c r="D6" s="31" t="e">
        <f t="shared" si="0"/>
        <v>#DIV/0!</v>
      </c>
    </row>
    <row r="7" spans="1:4" ht="33.75" customHeight="1">
      <c r="A7" s="29" t="s">
        <v>1434</v>
      </c>
      <c r="B7" s="30"/>
      <c r="C7" s="30"/>
      <c r="D7" s="31" t="e">
        <f t="shared" si="0"/>
        <v>#DIV/0!</v>
      </c>
    </row>
    <row r="8" spans="1:4" ht="33.75" customHeight="1">
      <c r="A8" s="32" t="s">
        <v>111</v>
      </c>
      <c r="B8" s="30">
        <v>0</v>
      </c>
      <c r="C8" s="30">
        <v>10</v>
      </c>
      <c r="D8" s="31" t="e">
        <f t="shared" si="0"/>
        <v>#DIV/0!</v>
      </c>
    </row>
    <row r="9" spans="1:4" ht="33.75" customHeight="1">
      <c r="A9" s="29" t="s">
        <v>1435</v>
      </c>
      <c r="B9" s="29"/>
      <c r="C9" s="29"/>
      <c r="D9" s="31" t="e">
        <f t="shared" si="0"/>
        <v>#DIV/0!</v>
      </c>
    </row>
    <row r="10" spans="1:4" ht="33.75" customHeight="1">
      <c r="A10" s="33" t="s">
        <v>1436</v>
      </c>
      <c r="B10" s="29"/>
      <c r="C10" s="29"/>
      <c r="D10" s="31" t="e">
        <f t="shared" si="0"/>
        <v>#DIV/0!</v>
      </c>
    </row>
    <row r="11" spans="1:4" ht="33.75" customHeight="1">
      <c r="A11" s="33" t="s">
        <v>302</v>
      </c>
      <c r="B11" s="29"/>
      <c r="C11" s="29"/>
      <c r="D11" s="31" t="e">
        <f t="shared" si="0"/>
        <v>#DIV/0!</v>
      </c>
    </row>
    <row r="12" spans="1:4" ht="33.75" customHeight="1">
      <c r="A12" s="32" t="s">
        <v>1437</v>
      </c>
      <c r="B12" s="29">
        <v>0</v>
      </c>
      <c r="C12" s="29">
        <v>10</v>
      </c>
      <c r="D12" s="31" t="e">
        <f t="shared" si="0"/>
        <v>#DIV/0!</v>
      </c>
    </row>
  </sheetData>
  <sheetProtection/>
  <mergeCells count="1">
    <mergeCell ref="A1:D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SheetLayoutView="100" workbookViewId="0" topLeftCell="A22">
      <selection activeCell="C35" sqref="C35"/>
    </sheetView>
  </sheetViews>
  <sheetFormatPr defaultColWidth="9.00390625" defaultRowHeight="14.25"/>
  <cols>
    <col min="1" max="1" width="62.25390625" style="278" customWidth="1"/>
    <col min="2" max="2" width="5.375" style="278" customWidth="1"/>
    <col min="3" max="3" width="13.25390625" style="278" customWidth="1"/>
    <col min="4" max="16384" width="9.00390625" style="278" customWidth="1"/>
  </cols>
  <sheetData>
    <row r="1" spans="1:3" ht="40.5" customHeight="1">
      <c r="A1" s="279" t="s">
        <v>9</v>
      </c>
      <c r="B1" s="280"/>
      <c r="C1" s="281"/>
    </row>
    <row r="2" spans="1:3" ht="40.5" customHeight="1">
      <c r="A2" s="282" t="s">
        <v>10</v>
      </c>
      <c r="B2" s="282" t="s">
        <v>11</v>
      </c>
      <c r="C2" s="282" t="s">
        <v>12</v>
      </c>
    </row>
    <row r="3" spans="1:3" s="36" customFormat="1" ht="21.75" customHeight="1">
      <c r="A3" s="283" t="s">
        <v>13</v>
      </c>
      <c r="B3" s="284" t="s">
        <v>14</v>
      </c>
      <c r="C3" s="284"/>
    </row>
    <row r="4" spans="1:3" s="276" customFormat="1" ht="21.75" customHeight="1">
      <c r="A4" s="205" t="s">
        <v>15</v>
      </c>
      <c r="B4" s="284" t="s">
        <v>14</v>
      </c>
      <c r="C4" s="285"/>
    </row>
    <row r="5" spans="1:3" s="276" customFormat="1" ht="21.75" customHeight="1">
      <c r="A5" s="286" t="s">
        <v>16</v>
      </c>
      <c r="B5" s="284" t="s">
        <v>14</v>
      </c>
      <c r="C5" s="285"/>
    </row>
    <row r="6" spans="1:3" s="276" customFormat="1" ht="21.75" customHeight="1">
      <c r="A6" s="286" t="s">
        <v>17</v>
      </c>
      <c r="B6" s="284" t="s">
        <v>14</v>
      </c>
      <c r="C6" s="285"/>
    </row>
    <row r="7" spans="1:3" s="276" customFormat="1" ht="21.75" customHeight="1">
      <c r="A7" s="286" t="s">
        <v>18</v>
      </c>
      <c r="B7" s="284" t="s">
        <v>14</v>
      </c>
      <c r="C7" s="285"/>
    </row>
    <row r="8" spans="1:3" s="276" customFormat="1" ht="21.75" customHeight="1">
      <c r="A8" s="286" t="s">
        <v>19</v>
      </c>
      <c r="B8" s="284" t="s">
        <v>14</v>
      </c>
      <c r="C8" s="285"/>
    </row>
    <row r="9" spans="1:3" s="276" customFormat="1" ht="21.75" customHeight="1">
      <c r="A9" s="286" t="s">
        <v>20</v>
      </c>
      <c r="B9" s="284" t="s">
        <v>14</v>
      </c>
      <c r="C9" s="285"/>
    </row>
    <row r="10" spans="1:3" s="276" customFormat="1" ht="21.75" customHeight="1">
      <c r="A10" s="205" t="s">
        <v>21</v>
      </c>
      <c r="B10" s="287"/>
      <c r="C10" s="285"/>
    </row>
    <row r="11" spans="1:3" s="276" customFormat="1" ht="21.75" customHeight="1">
      <c r="A11" s="286" t="s">
        <v>22</v>
      </c>
      <c r="B11" s="284" t="s">
        <v>14</v>
      </c>
      <c r="C11" s="285"/>
    </row>
    <row r="12" spans="1:3" s="276" customFormat="1" ht="21.75" customHeight="1">
      <c r="A12" s="286" t="s">
        <v>23</v>
      </c>
      <c r="B12" s="284" t="s">
        <v>14</v>
      </c>
      <c r="C12" s="285"/>
    </row>
    <row r="13" spans="1:3" s="276" customFormat="1" ht="21.75" customHeight="1">
      <c r="A13" s="286" t="s">
        <v>24</v>
      </c>
      <c r="B13" s="284" t="s">
        <v>14</v>
      </c>
      <c r="C13" s="285"/>
    </row>
    <row r="14" spans="1:3" s="276" customFormat="1" ht="21.75" customHeight="1">
      <c r="A14" s="286" t="s">
        <v>25</v>
      </c>
      <c r="B14" s="284" t="s">
        <v>14</v>
      </c>
      <c r="C14" s="285"/>
    </row>
    <row r="15" spans="1:3" s="276" customFormat="1" ht="21.75" customHeight="1">
      <c r="A15" s="286" t="s">
        <v>26</v>
      </c>
      <c r="B15" s="284" t="s">
        <v>14</v>
      </c>
      <c r="C15" s="285"/>
    </row>
    <row r="16" spans="1:3" s="276" customFormat="1" ht="21.75" customHeight="1">
      <c r="A16" s="205" t="s">
        <v>27</v>
      </c>
      <c r="B16" s="287"/>
      <c r="C16" s="285"/>
    </row>
    <row r="17" spans="1:3" s="276" customFormat="1" ht="21.75" customHeight="1">
      <c r="A17" s="286" t="s">
        <v>28</v>
      </c>
      <c r="B17" s="284" t="s">
        <v>14</v>
      </c>
      <c r="C17" s="285"/>
    </row>
    <row r="18" spans="1:3" s="276" customFormat="1" ht="21.75" customHeight="1">
      <c r="A18" s="288" t="s">
        <v>29</v>
      </c>
      <c r="B18" s="287"/>
      <c r="C18" s="285"/>
    </row>
    <row r="19" spans="1:3" s="276" customFormat="1" ht="21.75" customHeight="1">
      <c r="A19" s="205" t="s">
        <v>30</v>
      </c>
      <c r="B19" s="287"/>
      <c r="C19" s="285"/>
    </row>
    <row r="20" spans="1:3" s="276" customFormat="1" ht="21.75" customHeight="1">
      <c r="A20" s="286" t="s">
        <v>31</v>
      </c>
      <c r="B20" s="284" t="s">
        <v>14</v>
      </c>
      <c r="C20" s="285"/>
    </row>
    <row r="21" spans="1:3" s="276" customFormat="1" ht="22.5" customHeight="1">
      <c r="A21" s="286" t="s">
        <v>32</v>
      </c>
      <c r="B21" s="284" t="s">
        <v>14</v>
      </c>
      <c r="C21" s="285"/>
    </row>
    <row r="22" spans="1:3" s="276" customFormat="1" ht="21.75" customHeight="1">
      <c r="A22" s="286" t="s">
        <v>33</v>
      </c>
      <c r="B22" s="284" t="s">
        <v>14</v>
      </c>
      <c r="C22" s="285"/>
    </row>
    <row r="23" spans="1:3" s="276" customFormat="1" ht="21.75" customHeight="1">
      <c r="A23" s="286" t="s">
        <v>34</v>
      </c>
      <c r="B23" s="284" t="s">
        <v>14</v>
      </c>
      <c r="C23" s="285"/>
    </row>
    <row r="24" spans="1:3" s="277" customFormat="1" ht="21.75" customHeight="1">
      <c r="A24" s="286" t="s">
        <v>35</v>
      </c>
      <c r="B24" s="284" t="s">
        <v>14</v>
      </c>
      <c r="C24" s="285"/>
    </row>
    <row r="25" spans="1:3" s="277" customFormat="1" ht="21.75" customHeight="1">
      <c r="A25" s="286" t="s">
        <v>36</v>
      </c>
      <c r="B25" s="284" t="s">
        <v>14</v>
      </c>
      <c r="C25" s="285"/>
    </row>
    <row r="26" spans="1:3" s="277" customFormat="1" ht="21.75" customHeight="1">
      <c r="A26" s="286" t="s">
        <v>37</v>
      </c>
      <c r="B26" s="284" t="s">
        <v>14</v>
      </c>
      <c r="C26" s="285"/>
    </row>
    <row r="27" spans="1:3" s="277" customFormat="1" ht="21.75" customHeight="1">
      <c r="A27" s="286" t="s">
        <v>38</v>
      </c>
      <c r="B27" s="284" t="s">
        <v>14</v>
      </c>
      <c r="C27" s="285"/>
    </row>
    <row r="28" spans="1:3" s="277" customFormat="1" ht="21.75" customHeight="1">
      <c r="A28" s="286" t="s">
        <v>39</v>
      </c>
      <c r="B28" s="284" t="s">
        <v>40</v>
      </c>
      <c r="C28" s="285" t="s">
        <v>41</v>
      </c>
    </row>
    <row r="29" spans="1:3" s="277" customFormat="1" ht="21.75" customHeight="1">
      <c r="A29" s="286" t="s">
        <v>42</v>
      </c>
      <c r="B29" s="284" t="s">
        <v>40</v>
      </c>
      <c r="C29" s="285" t="s">
        <v>41</v>
      </c>
    </row>
    <row r="30" spans="1:3" s="276" customFormat="1" ht="21.75" customHeight="1">
      <c r="A30" s="205" t="s">
        <v>43</v>
      </c>
      <c r="B30" s="284" t="s">
        <v>14</v>
      </c>
      <c r="C30" s="285"/>
    </row>
    <row r="31" spans="1:3" s="276" customFormat="1" ht="21.75" customHeight="1">
      <c r="A31" s="286" t="s">
        <v>44</v>
      </c>
      <c r="B31" s="284" t="s">
        <v>14</v>
      </c>
      <c r="C31" s="285"/>
    </row>
    <row r="32" spans="1:3" s="276" customFormat="1" ht="21.75" customHeight="1">
      <c r="A32" s="286" t="s">
        <v>45</v>
      </c>
      <c r="B32" s="284" t="s">
        <v>14</v>
      </c>
      <c r="C32" s="285"/>
    </row>
    <row r="33" spans="1:3" s="276" customFormat="1" ht="21.75" customHeight="1">
      <c r="A33" s="286" t="s">
        <v>46</v>
      </c>
      <c r="B33" s="284" t="s">
        <v>40</v>
      </c>
      <c r="C33" s="285" t="s">
        <v>41</v>
      </c>
    </row>
    <row r="34" spans="1:3" s="276" customFormat="1" ht="21.75" customHeight="1">
      <c r="A34" s="205" t="s">
        <v>47</v>
      </c>
      <c r="B34" s="287"/>
      <c r="C34" s="285"/>
    </row>
    <row r="35" spans="1:3" s="276" customFormat="1" ht="21.75" customHeight="1">
      <c r="A35" s="286" t="s">
        <v>48</v>
      </c>
      <c r="B35" s="287" t="s">
        <v>14</v>
      </c>
      <c r="C35" s="285"/>
    </row>
    <row r="36" spans="1:3" s="276" customFormat="1" ht="21.75" customHeight="1">
      <c r="A36" s="286" t="s">
        <v>49</v>
      </c>
      <c r="B36" s="287" t="s">
        <v>14</v>
      </c>
      <c r="C36" s="285"/>
    </row>
    <row r="37" spans="1:3" s="277" customFormat="1" ht="21.75" customHeight="1">
      <c r="A37" s="205" t="s">
        <v>50</v>
      </c>
      <c r="B37" s="287"/>
      <c r="C37" s="285"/>
    </row>
    <row r="38" spans="1:3" s="277" customFormat="1" ht="17.25" customHeight="1">
      <c r="A38" s="286" t="s">
        <v>51</v>
      </c>
      <c r="B38" s="287" t="s">
        <v>14</v>
      </c>
      <c r="C38" s="285"/>
    </row>
    <row r="39" spans="1:3" s="277" customFormat="1" ht="17.25" customHeight="1">
      <c r="A39" s="286" t="s">
        <v>52</v>
      </c>
      <c r="B39" s="287" t="s">
        <v>14</v>
      </c>
      <c r="C39" s="285"/>
    </row>
    <row r="40" spans="1:3" s="277" customFormat="1" ht="17.25" customHeight="1">
      <c r="A40" s="205" t="s">
        <v>53</v>
      </c>
      <c r="B40" s="287"/>
      <c r="C40" s="285"/>
    </row>
    <row r="41" spans="1:3" s="277" customFormat="1" ht="17.25" customHeight="1">
      <c r="A41" s="286" t="s">
        <v>54</v>
      </c>
      <c r="B41" s="287" t="s">
        <v>14</v>
      </c>
      <c r="C41" s="285"/>
    </row>
    <row r="42" spans="1:3" s="277" customFormat="1" ht="17.25" customHeight="1">
      <c r="A42" s="285"/>
      <c r="B42" s="287"/>
      <c r="C42" s="285"/>
    </row>
    <row r="43" s="277" customFormat="1" ht="17.25" customHeight="1">
      <c r="B43" s="289"/>
    </row>
    <row r="44" ht="14.25">
      <c r="A44" s="277"/>
    </row>
  </sheetData>
  <sheetProtection/>
  <mergeCells count="1">
    <mergeCell ref="A1:C1"/>
  </mergeCells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6" sqref="D6"/>
    </sheetView>
  </sheetViews>
  <sheetFormatPr defaultColWidth="9.00390625" defaultRowHeight="14.25"/>
  <cols>
    <col min="1" max="1" width="38.125" style="13" customWidth="1"/>
    <col min="2" max="4" width="14.50390625" style="13" customWidth="1"/>
    <col min="5" max="16384" width="9.00390625" style="13" customWidth="1"/>
  </cols>
  <sheetData>
    <row r="1" spans="1:4" ht="54.75" customHeight="1">
      <c r="A1" s="14" t="s">
        <v>1438</v>
      </c>
      <c r="B1" s="14"/>
      <c r="C1" s="14"/>
      <c r="D1" s="14"/>
    </row>
    <row r="2" spans="1:4" ht="24" customHeight="1">
      <c r="A2" s="15"/>
      <c r="B2" s="15"/>
      <c r="C2" s="15"/>
      <c r="D2" s="16" t="s">
        <v>56</v>
      </c>
    </row>
    <row r="3" spans="1:4" ht="28.5" customHeight="1">
      <c r="A3" s="17" t="s">
        <v>1439</v>
      </c>
      <c r="B3" s="7" t="s">
        <v>266</v>
      </c>
      <c r="C3" s="7" t="s">
        <v>1440</v>
      </c>
      <c r="D3" s="7" t="s">
        <v>1420</v>
      </c>
    </row>
    <row r="4" spans="1:4" ht="28.5" customHeight="1">
      <c r="A4" s="18"/>
      <c r="B4" s="9"/>
      <c r="C4" s="9"/>
      <c r="D4" s="9"/>
    </row>
    <row r="5" spans="1:4" ht="33" customHeight="1">
      <c r="A5" s="19" t="s">
        <v>1441</v>
      </c>
      <c r="B5" s="20">
        <v>14804</v>
      </c>
      <c r="C5" s="20">
        <v>14700</v>
      </c>
      <c r="D5" s="24">
        <f>C5/B5-1</f>
        <v>-0.007025128343690845</v>
      </c>
    </row>
    <row r="6" spans="1:4" ht="33" customHeight="1">
      <c r="A6" s="19" t="s">
        <v>1442</v>
      </c>
      <c r="B6" s="20"/>
      <c r="C6" s="20"/>
      <c r="D6" s="24"/>
    </row>
    <row r="7" spans="1:4" ht="33" customHeight="1">
      <c r="A7" s="19" t="s">
        <v>1443</v>
      </c>
      <c r="B7" s="22"/>
      <c r="C7" s="20"/>
      <c r="D7" s="24"/>
    </row>
    <row r="8" spans="1:4" ht="33" customHeight="1">
      <c r="A8" s="19" t="s">
        <v>1444</v>
      </c>
      <c r="B8" s="22"/>
      <c r="C8" s="20"/>
      <c r="D8" s="24"/>
    </row>
    <row r="9" spans="1:4" ht="33" customHeight="1">
      <c r="A9" s="19" t="s">
        <v>1445</v>
      </c>
      <c r="B9" s="23"/>
      <c r="C9" s="20"/>
      <c r="D9" s="24"/>
    </row>
    <row r="10" spans="1:4" ht="33" customHeight="1">
      <c r="A10" s="19" t="s">
        <v>1446</v>
      </c>
      <c r="B10" s="20">
        <v>25829</v>
      </c>
      <c r="C10" s="20">
        <v>23500</v>
      </c>
      <c r="D10" s="24">
        <f>C10/B10-1</f>
        <v>-0.09016996399396027</v>
      </c>
    </row>
    <row r="11" spans="1:4" ht="33" customHeight="1">
      <c r="A11" s="20" t="s">
        <v>243</v>
      </c>
      <c r="B11" s="20">
        <f>SUM(B5:B10)</f>
        <v>40633</v>
      </c>
      <c r="C11" s="20">
        <f>SUM(C5:C10)</f>
        <v>38200</v>
      </c>
      <c r="D11" s="24">
        <f>C11/B11-1</f>
        <v>-0.05987743951960234</v>
      </c>
    </row>
    <row r="13" spans="1:4" ht="33" customHeight="1">
      <c r="A13" s="25"/>
      <c r="B13" s="25"/>
      <c r="C13" s="25"/>
      <c r="D13" s="25"/>
    </row>
    <row r="14" spans="1:4" ht="19.5" customHeight="1">
      <c r="A14" s="26"/>
      <c r="B14" s="26"/>
      <c r="C14" s="26"/>
      <c r="D14" s="26"/>
    </row>
    <row r="15" spans="1:4" ht="19.5" customHeight="1">
      <c r="A15" s="26"/>
      <c r="B15" s="26"/>
      <c r="C15" s="26"/>
      <c r="D15" s="26"/>
    </row>
  </sheetData>
  <sheetProtection/>
  <mergeCells count="6">
    <mergeCell ref="A1:D1"/>
    <mergeCell ref="A13:D13"/>
    <mergeCell ref="A3:A4"/>
    <mergeCell ref="B3:B4"/>
    <mergeCell ref="C3:C4"/>
    <mergeCell ref="D3:D4"/>
  </mergeCells>
  <printOptions horizontalCentered="1" verticalCentered="1"/>
  <pageMargins left="0.9597222222222223" right="0.6798611111111111" top="0.5798611111111112" bottom="1.35" header="0.3" footer="0.23958333333333334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1"/>
  <sheetViews>
    <sheetView showZeros="0" workbookViewId="0" topLeftCell="A1">
      <selection activeCell="G13" sqref="G13"/>
    </sheetView>
  </sheetViews>
  <sheetFormatPr defaultColWidth="9.00390625" defaultRowHeight="14.25"/>
  <cols>
    <col min="1" max="1" width="36.75390625" style="13" customWidth="1"/>
    <col min="2" max="4" width="14.375" style="13" customWidth="1"/>
    <col min="5" max="16384" width="9.00390625" style="13" customWidth="1"/>
  </cols>
  <sheetData>
    <row r="1" spans="1:4" ht="54.75" customHeight="1">
      <c r="A1" s="14" t="s">
        <v>1447</v>
      </c>
      <c r="B1" s="14"/>
      <c r="C1" s="14"/>
      <c r="D1" s="14"/>
    </row>
    <row r="2" spans="1:4" ht="24" customHeight="1">
      <c r="A2" s="15"/>
      <c r="B2" s="15"/>
      <c r="C2" s="15"/>
      <c r="D2" s="16" t="s">
        <v>56</v>
      </c>
    </row>
    <row r="3" spans="1:4" ht="28.5" customHeight="1">
      <c r="A3" s="17" t="s">
        <v>1439</v>
      </c>
      <c r="B3" s="7" t="s">
        <v>266</v>
      </c>
      <c r="C3" s="7" t="s">
        <v>1440</v>
      </c>
      <c r="D3" s="7" t="s">
        <v>1420</v>
      </c>
    </row>
    <row r="4" spans="1:4" ht="28.5" customHeight="1">
      <c r="A4" s="18"/>
      <c r="B4" s="9"/>
      <c r="C4" s="9"/>
      <c r="D4" s="9"/>
    </row>
    <row r="5" spans="1:4" ht="33" customHeight="1">
      <c r="A5" s="19" t="s">
        <v>1448</v>
      </c>
      <c r="B5" s="20">
        <v>11263</v>
      </c>
      <c r="C5" s="20">
        <v>14700</v>
      </c>
      <c r="D5" s="21">
        <f>C5/B5-1</f>
        <v>0.30515848353014285</v>
      </c>
    </row>
    <row r="6" spans="1:4" ht="33" customHeight="1">
      <c r="A6" s="19" t="s">
        <v>1449</v>
      </c>
      <c r="B6" s="20"/>
      <c r="C6" s="20"/>
      <c r="D6" s="21">
        <v>0</v>
      </c>
    </row>
    <row r="7" spans="1:4" ht="33" customHeight="1">
      <c r="A7" s="19" t="s">
        <v>1450</v>
      </c>
      <c r="B7" s="22"/>
      <c r="C7" s="20"/>
      <c r="D7" s="21">
        <v>0</v>
      </c>
    </row>
    <row r="8" spans="1:4" ht="33" customHeight="1">
      <c r="A8" s="19" t="s">
        <v>1451</v>
      </c>
      <c r="B8" s="22"/>
      <c r="C8" s="20"/>
      <c r="D8" s="21">
        <v>0</v>
      </c>
    </row>
    <row r="9" spans="1:4" ht="33" customHeight="1">
      <c r="A9" s="19" t="s">
        <v>1452</v>
      </c>
      <c r="B9" s="23"/>
      <c r="C9" s="20"/>
      <c r="D9" s="21">
        <v>0</v>
      </c>
    </row>
    <row r="10" spans="1:4" ht="33" customHeight="1">
      <c r="A10" s="19" t="s">
        <v>1446</v>
      </c>
      <c r="B10" s="20">
        <v>26694</v>
      </c>
      <c r="C10" s="20">
        <v>23500</v>
      </c>
      <c r="D10" s="21">
        <f>C10/B10-1</f>
        <v>-0.1196523563347569</v>
      </c>
    </row>
    <row r="11" spans="1:4" ht="33" customHeight="1">
      <c r="A11" s="20" t="s">
        <v>243</v>
      </c>
      <c r="B11" s="20">
        <f>SUM(B5:B10)</f>
        <v>37957</v>
      </c>
      <c r="C11" s="20">
        <f>SUM(C5:C10)</f>
        <v>38200</v>
      </c>
      <c r="D11" s="21">
        <f>C11/B11-1</f>
        <v>0.006401981189240402</v>
      </c>
    </row>
  </sheetData>
  <sheetProtection/>
  <mergeCells count="5">
    <mergeCell ref="A1:D1"/>
    <mergeCell ref="A3:A4"/>
    <mergeCell ref="B3:B4"/>
    <mergeCell ref="C3:C4"/>
    <mergeCell ref="D3:D4"/>
  </mergeCells>
  <printOptions horizontalCentered="1" verticalCentered="1"/>
  <pageMargins left="0.7479166666666667" right="0.7479166666666667" top="0.5097222222222222" bottom="0.28958333333333336" header="0.3" footer="0.23958333333333334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G22" sqref="G22"/>
    </sheetView>
  </sheetViews>
  <sheetFormatPr defaultColWidth="9.00390625" defaultRowHeight="14.25"/>
  <cols>
    <col min="1" max="1" width="5.50390625" style="1" customWidth="1"/>
    <col min="2" max="2" width="6.625" style="1" customWidth="1"/>
    <col min="3" max="8" width="8.375" style="1" customWidth="1"/>
    <col min="9" max="9" width="6.625" style="1" customWidth="1"/>
    <col min="10" max="15" width="8.375" style="1" customWidth="1"/>
    <col min="16" max="16384" width="9.00390625" style="2" customWidth="1"/>
  </cols>
  <sheetData>
    <row r="1" spans="1:15" ht="51.75" customHeight="1">
      <c r="A1" s="3" t="s">
        <v>1453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>
      <c r="A2" s="4" t="s">
        <v>1454</v>
      </c>
      <c r="B2" s="5" t="s">
        <v>266</v>
      </c>
      <c r="C2" s="6"/>
      <c r="D2" s="6"/>
      <c r="E2" s="6"/>
      <c r="F2" s="6"/>
      <c r="G2" s="6"/>
      <c r="H2" s="6"/>
      <c r="I2" s="4" t="s">
        <v>1440</v>
      </c>
      <c r="J2" s="4"/>
      <c r="K2" s="4"/>
      <c r="L2" s="4"/>
      <c r="M2" s="4"/>
      <c r="N2" s="4"/>
      <c r="O2" s="4"/>
    </row>
    <row r="3" spans="1:15" ht="24.75" customHeight="1">
      <c r="A3" s="4"/>
      <c r="B3" s="4" t="s">
        <v>267</v>
      </c>
      <c r="C3" s="4"/>
      <c r="D3" s="4"/>
      <c r="E3" s="4"/>
      <c r="F3" s="4"/>
      <c r="G3" s="4"/>
      <c r="H3" s="4"/>
      <c r="I3" s="4" t="s">
        <v>267</v>
      </c>
      <c r="J3" s="4"/>
      <c r="K3" s="4"/>
      <c r="L3" s="4"/>
      <c r="M3" s="4"/>
      <c r="N3" s="4"/>
      <c r="O3" s="4"/>
    </row>
    <row r="4" spans="1:15" ht="24.75" customHeight="1">
      <c r="A4" s="4"/>
      <c r="B4" s="7" t="s">
        <v>268</v>
      </c>
      <c r="C4" s="7" t="s">
        <v>1455</v>
      </c>
      <c r="D4" s="7" t="s">
        <v>270</v>
      </c>
      <c r="E4" s="5" t="s">
        <v>271</v>
      </c>
      <c r="F4" s="6"/>
      <c r="G4" s="8"/>
      <c r="H4" s="7" t="s">
        <v>272</v>
      </c>
      <c r="I4" s="7" t="s">
        <v>268</v>
      </c>
      <c r="J4" s="7" t="s">
        <v>1456</v>
      </c>
      <c r="K4" s="7" t="s">
        <v>270</v>
      </c>
      <c r="L4" s="5" t="s">
        <v>271</v>
      </c>
      <c r="M4" s="6"/>
      <c r="N4" s="8"/>
      <c r="O4" s="7" t="s">
        <v>272</v>
      </c>
    </row>
    <row r="5" spans="1:15" ht="47.25" customHeight="1">
      <c r="A5" s="4"/>
      <c r="B5" s="9"/>
      <c r="C5" s="9"/>
      <c r="D5" s="9"/>
      <c r="E5" s="4" t="s">
        <v>192</v>
      </c>
      <c r="F5" s="4" t="s">
        <v>274</v>
      </c>
      <c r="G5" s="4" t="s">
        <v>275</v>
      </c>
      <c r="H5" s="9"/>
      <c r="I5" s="9"/>
      <c r="J5" s="9"/>
      <c r="K5" s="9"/>
      <c r="L5" s="4" t="s">
        <v>192</v>
      </c>
      <c r="M5" s="4" t="s">
        <v>274</v>
      </c>
      <c r="N5" s="4" t="s">
        <v>275</v>
      </c>
      <c r="O5" s="9"/>
    </row>
    <row r="6" spans="1:15" ht="45.75" customHeight="1">
      <c r="A6" s="4" t="s">
        <v>1457</v>
      </c>
      <c r="B6" s="10">
        <f>D6+E6+H6</f>
        <v>836.4</v>
      </c>
      <c r="C6" s="11">
        <v>-0.0076</v>
      </c>
      <c r="D6" s="10">
        <v>0</v>
      </c>
      <c r="E6" s="10">
        <f>F6+G6</f>
        <v>566.9</v>
      </c>
      <c r="F6" s="10">
        <v>472.6</v>
      </c>
      <c r="G6" s="10">
        <v>94.3</v>
      </c>
      <c r="H6" s="10">
        <v>269.5</v>
      </c>
      <c r="I6" s="10">
        <f>K6+L6+O6</f>
        <v>828.3</v>
      </c>
      <c r="J6" s="11">
        <f>(I6-B6)/B6</f>
        <v>-0.009684361549497875</v>
      </c>
      <c r="K6" s="10">
        <v>0</v>
      </c>
      <c r="L6" s="10">
        <f>M6+N6</f>
        <v>564</v>
      </c>
      <c r="M6" s="10">
        <v>470</v>
      </c>
      <c r="N6" s="10">
        <v>94</v>
      </c>
      <c r="O6" s="10">
        <v>264.3</v>
      </c>
    </row>
    <row r="7" spans="1:15" ht="51.75" customHeight="1">
      <c r="A7" s="12" t="s">
        <v>1458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</sheetData>
  <sheetProtection/>
  <mergeCells count="17">
    <mergeCell ref="A1:O1"/>
    <mergeCell ref="B2:H2"/>
    <mergeCell ref="I2:O2"/>
    <mergeCell ref="B3:H3"/>
    <mergeCell ref="I3:O3"/>
    <mergeCell ref="E4:G4"/>
    <mergeCell ref="L4:N4"/>
    <mergeCell ref="A7:O7"/>
    <mergeCell ref="A2:A5"/>
    <mergeCell ref="B4:B5"/>
    <mergeCell ref="C4:C5"/>
    <mergeCell ref="D4:D5"/>
    <mergeCell ref="H4:H5"/>
    <mergeCell ref="I4:I5"/>
    <mergeCell ref="J4:J5"/>
    <mergeCell ref="K4:K5"/>
    <mergeCell ref="O4:O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Zeros="0" workbookViewId="0" topLeftCell="A13">
      <selection activeCell="C29" sqref="C29"/>
    </sheetView>
  </sheetViews>
  <sheetFormatPr defaultColWidth="7.875" defaultRowHeight="14.25"/>
  <cols>
    <col min="1" max="1" width="30.625" style="36" customWidth="1"/>
    <col min="2" max="4" width="9.875" style="13" customWidth="1"/>
    <col min="5" max="6" width="9.875" style="257" customWidth="1"/>
  </cols>
  <sheetData>
    <row r="1" spans="1:6" ht="22.5">
      <c r="A1" s="14" t="s">
        <v>55</v>
      </c>
      <c r="B1" s="14"/>
      <c r="C1" s="14"/>
      <c r="D1" s="14"/>
      <c r="E1" s="258"/>
      <c r="F1" s="258"/>
    </row>
    <row r="2" spans="1:6" ht="14.25">
      <c r="A2" s="47"/>
      <c r="B2" s="47"/>
      <c r="C2" s="47"/>
      <c r="D2" s="47"/>
      <c r="E2" s="260"/>
      <c r="F2" s="267" t="s">
        <v>56</v>
      </c>
    </row>
    <row r="3" spans="1:6" s="70" customFormat="1" ht="45.75" customHeight="1">
      <c r="A3" s="20" t="s">
        <v>57</v>
      </c>
      <c r="B3" s="4" t="s">
        <v>58</v>
      </c>
      <c r="C3" s="4" t="s">
        <v>59</v>
      </c>
      <c r="D3" s="4" t="s">
        <v>60</v>
      </c>
      <c r="E3" s="237" t="s">
        <v>61</v>
      </c>
      <c r="F3" s="237" t="s">
        <v>62</v>
      </c>
    </row>
    <row r="4" spans="1:6" s="70" customFormat="1" ht="25.5" customHeight="1">
      <c r="A4" s="44" t="s">
        <v>63</v>
      </c>
      <c r="B4" s="32">
        <f>SUM(B5:B18)</f>
        <v>3313</v>
      </c>
      <c r="C4" s="32">
        <f>SUM(C5:C18)</f>
        <v>14350</v>
      </c>
      <c r="D4" s="32">
        <f>SUM(D5:D18)</f>
        <v>7896</v>
      </c>
      <c r="E4" s="268">
        <f>D4/C4</f>
        <v>0.5502439024390244</v>
      </c>
      <c r="F4" s="269">
        <f>D4/B4-1</f>
        <v>1.383338364020525</v>
      </c>
    </row>
    <row r="5" spans="1:6" ht="25.5" customHeight="1">
      <c r="A5" s="213" t="s">
        <v>64</v>
      </c>
      <c r="B5" s="214">
        <v>-2580</v>
      </c>
      <c r="C5" s="214">
        <v>8150</v>
      </c>
      <c r="D5" s="214">
        <v>3517</v>
      </c>
      <c r="E5" s="270">
        <f aca="true" t="shared" si="0" ref="E5:E27">D5/C5</f>
        <v>0.43153374233128833</v>
      </c>
      <c r="F5" s="271">
        <f>D5/B5-1</f>
        <v>-2.3631782945736433</v>
      </c>
    </row>
    <row r="6" spans="1:6" ht="25.5" customHeight="1">
      <c r="A6" s="213" t="s">
        <v>65</v>
      </c>
      <c r="B6" s="214">
        <v>714</v>
      </c>
      <c r="C6" s="214">
        <v>750</v>
      </c>
      <c r="D6" s="214">
        <v>313</v>
      </c>
      <c r="E6" s="270">
        <f aca="true" t="shared" si="1" ref="E6:E14">D6/C6</f>
        <v>0.41733333333333333</v>
      </c>
      <c r="F6" s="271">
        <f aca="true" t="shared" si="2" ref="F6:F17">D6/B6-1</f>
        <v>-0.561624649859944</v>
      </c>
    </row>
    <row r="7" spans="1:6" ht="25.5" customHeight="1">
      <c r="A7" s="213" t="s">
        <v>66</v>
      </c>
      <c r="B7" s="214">
        <v>221</v>
      </c>
      <c r="C7" s="214">
        <v>220</v>
      </c>
      <c r="D7" s="214">
        <v>70</v>
      </c>
      <c r="E7" s="270">
        <f t="shared" si="1"/>
        <v>0.3181818181818182</v>
      </c>
      <c r="F7" s="271">
        <f t="shared" si="2"/>
        <v>-0.6832579185520362</v>
      </c>
    </row>
    <row r="8" spans="1:6" s="150" customFormat="1" ht="25.5" customHeight="1">
      <c r="A8" s="222" t="s">
        <v>67</v>
      </c>
      <c r="B8" s="215">
        <v>1105</v>
      </c>
      <c r="C8" s="215">
        <v>1300</v>
      </c>
      <c r="D8" s="215">
        <v>783</v>
      </c>
      <c r="E8" s="270">
        <f t="shared" si="1"/>
        <v>0.6023076923076923</v>
      </c>
      <c r="F8" s="271">
        <f t="shared" si="2"/>
        <v>-0.29140271493212666</v>
      </c>
    </row>
    <row r="9" spans="1:6" ht="25.5" customHeight="1">
      <c r="A9" s="213" t="s">
        <v>68</v>
      </c>
      <c r="B9" s="214">
        <v>658</v>
      </c>
      <c r="C9" s="214">
        <v>678</v>
      </c>
      <c r="D9" s="214">
        <v>617</v>
      </c>
      <c r="E9" s="270">
        <f t="shared" si="1"/>
        <v>0.9100294985250738</v>
      </c>
      <c r="F9" s="271">
        <f t="shared" si="2"/>
        <v>-0.06231003039513683</v>
      </c>
    </row>
    <row r="10" spans="1:6" ht="25.5" customHeight="1">
      <c r="A10" s="213" t="s">
        <v>69</v>
      </c>
      <c r="B10" s="214">
        <v>1265</v>
      </c>
      <c r="C10" s="214">
        <v>1260</v>
      </c>
      <c r="D10" s="214">
        <v>1449</v>
      </c>
      <c r="E10" s="270">
        <f t="shared" si="1"/>
        <v>1.15</v>
      </c>
      <c r="F10" s="271">
        <f t="shared" si="2"/>
        <v>0.1454545454545455</v>
      </c>
    </row>
    <row r="11" spans="1:6" ht="25.5" customHeight="1">
      <c r="A11" s="213" t="s">
        <v>70</v>
      </c>
      <c r="B11" s="214">
        <v>254</v>
      </c>
      <c r="C11" s="214">
        <v>260</v>
      </c>
      <c r="D11" s="214">
        <v>383</v>
      </c>
      <c r="E11" s="270">
        <f t="shared" si="1"/>
        <v>1.4730769230769232</v>
      </c>
      <c r="F11" s="271">
        <f t="shared" si="2"/>
        <v>0.5078740157480315</v>
      </c>
    </row>
    <row r="12" spans="1:6" ht="25.5" customHeight="1">
      <c r="A12" s="213" t="s">
        <v>71</v>
      </c>
      <c r="B12" s="214">
        <v>358</v>
      </c>
      <c r="C12" s="214">
        <v>360</v>
      </c>
      <c r="D12" s="214">
        <v>339</v>
      </c>
      <c r="E12" s="270">
        <f t="shared" si="1"/>
        <v>0.9416666666666667</v>
      </c>
      <c r="F12" s="271">
        <f t="shared" si="2"/>
        <v>-0.05307262569832405</v>
      </c>
    </row>
    <row r="13" spans="1:6" ht="25.5" customHeight="1">
      <c r="A13" s="213" t="s">
        <v>72</v>
      </c>
      <c r="B13" s="214"/>
      <c r="C13" s="214"/>
      <c r="D13" s="214">
        <v>9</v>
      </c>
      <c r="E13" s="270"/>
      <c r="F13" s="271"/>
    </row>
    <row r="14" spans="1:6" ht="25.5" customHeight="1">
      <c r="A14" s="213" t="s">
        <v>73</v>
      </c>
      <c r="B14" s="214">
        <v>222</v>
      </c>
      <c r="C14" s="214">
        <v>230</v>
      </c>
      <c r="D14" s="214">
        <v>264</v>
      </c>
      <c r="E14" s="270">
        <f t="shared" si="1"/>
        <v>1.1478260869565218</v>
      </c>
      <c r="F14" s="271">
        <f t="shared" si="2"/>
        <v>0.18918918918918926</v>
      </c>
    </row>
    <row r="15" spans="1:6" ht="25.5" customHeight="1">
      <c r="A15" s="213" t="s">
        <v>74</v>
      </c>
      <c r="B15" s="214">
        <v>960</v>
      </c>
      <c r="C15" s="214">
        <v>1000</v>
      </c>
      <c r="D15" s="214">
        <v>8</v>
      </c>
      <c r="E15" s="270">
        <f t="shared" si="0"/>
        <v>0.008</v>
      </c>
      <c r="F15" s="271">
        <f t="shared" si="2"/>
        <v>-0.9916666666666667</v>
      </c>
    </row>
    <row r="16" spans="1:6" ht="25.5" customHeight="1">
      <c r="A16" s="213" t="s">
        <v>75</v>
      </c>
      <c r="B16" s="20">
        <v>125</v>
      </c>
      <c r="C16" s="214">
        <v>130</v>
      </c>
      <c r="D16" s="20">
        <v>126</v>
      </c>
      <c r="E16" s="270">
        <f t="shared" si="0"/>
        <v>0.9692307692307692</v>
      </c>
      <c r="F16" s="271">
        <f t="shared" si="2"/>
        <v>0.008000000000000007</v>
      </c>
    </row>
    <row r="17" spans="1:6" ht="25.5" customHeight="1">
      <c r="A17" s="213" t="s">
        <v>76</v>
      </c>
      <c r="B17" s="20">
        <v>11</v>
      </c>
      <c r="C17" s="214">
        <v>12</v>
      </c>
      <c r="D17" s="20">
        <v>18</v>
      </c>
      <c r="E17" s="270">
        <f t="shared" si="0"/>
        <v>1.5</v>
      </c>
      <c r="F17" s="271">
        <f t="shared" si="2"/>
        <v>0.6363636363636365</v>
      </c>
    </row>
    <row r="18" spans="1:6" ht="25.5" customHeight="1">
      <c r="A18" s="213" t="s">
        <v>77</v>
      </c>
      <c r="B18" s="20"/>
      <c r="C18" s="5"/>
      <c r="D18" s="20"/>
      <c r="E18" s="270"/>
      <c r="F18" s="271"/>
    </row>
    <row r="19" spans="1:6" s="70" customFormat="1" ht="25.5" customHeight="1">
      <c r="A19" s="191" t="s">
        <v>78</v>
      </c>
      <c r="B19" s="32">
        <f>SUM(B20,B21:B26)</f>
        <v>1847</v>
      </c>
      <c r="C19" s="32">
        <f>SUM(C20,C21:C26)</f>
        <v>2700</v>
      </c>
      <c r="D19" s="32">
        <f>SUM(D20,D21:D26)</f>
        <v>4287</v>
      </c>
      <c r="E19" s="268">
        <f t="shared" si="0"/>
        <v>1.5877777777777777</v>
      </c>
      <c r="F19" s="269">
        <f>D19/B19-1</f>
        <v>1.3210611802923662</v>
      </c>
    </row>
    <row r="20" spans="1:6" ht="25.5" customHeight="1">
      <c r="A20" s="213" t="s">
        <v>79</v>
      </c>
      <c r="B20" s="20">
        <v>921</v>
      </c>
      <c r="C20" s="20">
        <v>1350</v>
      </c>
      <c r="D20" s="20">
        <v>1082</v>
      </c>
      <c r="E20" s="270">
        <f t="shared" si="0"/>
        <v>0.8014814814814815</v>
      </c>
      <c r="F20" s="271">
        <f>D20/B20-1</f>
        <v>0.17480998914223678</v>
      </c>
    </row>
    <row r="21" spans="1:6" ht="25.5" customHeight="1">
      <c r="A21" s="213" t="s">
        <v>80</v>
      </c>
      <c r="B21" s="20">
        <v>587</v>
      </c>
      <c r="C21" s="20">
        <v>600</v>
      </c>
      <c r="D21" s="20">
        <v>1693</v>
      </c>
      <c r="E21" s="270">
        <f t="shared" si="0"/>
        <v>2.8216666666666668</v>
      </c>
      <c r="F21" s="271">
        <f>D21/B21-1</f>
        <v>1.8841567291311754</v>
      </c>
    </row>
    <row r="22" spans="1:6" ht="25.5" customHeight="1">
      <c r="A22" s="213" t="s">
        <v>81</v>
      </c>
      <c r="B22" s="20">
        <v>38</v>
      </c>
      <c r="C22" s="20">
        <v>400</v>
      </c>
      <c r="D22" s="20">
        <v>947</v>
      </c>
      <c r="E22" s="270">
        <f t="shared" si="0"/>
        <v>2.3675</v>
      </c>
      <c r="F22" s="271">
        <f>D22/B22-1</f>
        <v>23.92105263157895</v>
      </c>
    </row>
    <row r="23" spans="1:6" ht="25.5" customHeight="1">
      <c r="A23" s="213" t="s">
        <v>82</v>
      </c>
      <c r="B23" s="57"/>
      <c r="C23" s="57"/>
      <c r="D23" s="57"/>
      <c r="E23" s="270"/>
      <c r="F23" s="271"/>
    </row>
    <row r="24" spans="1:6" ht="25.5" customHeight="1">
      <c r="A24" s="213" t="s">
        <v>83</v>
      </c>
      <c r="B24" s="20">
        <v>103</v>
      </c>
      <c r="C24" s="272">
        <v>150</v>
      </c>
      <c r="D24" s="57">
        <v>453</v>
      </c>
      <c r="E24" s="270">
        <f t="shared" si="0"/>
        <v>3.02</v>
      </c>
      <c r="F24" s="271">
        <f>D24/B24-1</f>
        <v>3.3980582524271847</v>
      </c>
    </row>
    <row r="25" spans="1:6" ht="25.5" customHeight="1">
      <c r="A25" s="273" t="s">
        <v>84</v>
      </c>
      <c r="B25" s="274">
        <v>198</v>
      </c>
      <c r="C25" s="57">
        <v>200</v>
      </c>
      <c r="D25" s="57">
        <v>112</v>
      </c>
      <c r="E25" s="270">
        <f t="shared" si="0"/>
        <v>0.56</v>
      </c>
      <c r="F25" s="271">
        <f>D25/B25-1</f>
        <v>-0.43434343434343436</v>
      </c>
    </row>
    <row r="26" spans="1:6" ht="25.5" customHeight="1">
      <c r="A26" s="273" t="s">
        <v>85</v>
      </c>
      <c r="B26" s="57"/>
      <c r="C26" s="57"/>
      <c r="D26" s="57"/>
      <c r="E26" s="270"/>
      <c r="F26" s="271"/>
    </row>
    <row r="27" spans="1:6" s="70" customFormat="1" ht="25.5" customHeight="1">
      <c r="A27" s="32" t="s">
        <v>86</v>
      </c>
      <c r="B27" s="32">
        <f>B4+B19</f>
        <v>5160</v>
      </c>
      <c r="C27" s="44">
        <f>C4+C19</f>
        <v>17050</v>
      </c>
      <c r="D27" s="275">
        <f>D4+D19</f>
        <v>12183</v>
      </c>
      <c r="E27" s="268">
        <f t="shared" si="0"/>
        <v>0.7145454545454546</v>
      </c>
      <c r="F27" s="269">
        <f>D27/B27-1</f>
        <v>1.3610465116279071</v>
      </c>
    </row>
  </sheetData>
  <sheetProtection/>
  <mergeCells count="1">
    <mergeCell ref="A1:F1"/>
  </mergeCells>
  <printOptions horizontalCentered="1"/>
  <pageMargins left="0.75" right="0.75" top="0.7895833333333333" bottom="0.6298611111111111" header="0.5097222222222222" footer="0.7895833333333333"/>
  <pageSetup firstPageNumber="6" useFirstPageNumber="1" horizontalDpi="600" verticalDpi="600" orientation="portrait" paperSize="9"/>
  <headerFooter alignWithMargins="0">
    <oddFooter>&amp;C&amp;"宋体"&amp;12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G26"/>
  <sheetViews>
    <sheetView showZeros="0" workbookViewId="0" topLeftCell="A4">
      <selection activeCell="D4" sqref="D4:D25"/>
    </sheetView>
  </sheetViews>
  <sheetFormatPr defaultColWidth="7.875" defaultRowHeight="14.25"/>
  <cols>
    <col min="1" max="1" width="29.375" style="13" customWidth="1"/>
    <col min="2" max="6" width="9.125" style="13" customWidth="1"/>
    <col min="7" max="241" width="7.875" style="13" customWidth="1"/>
  </cols>
  <sheetData>
    <row r="1" spans="1:6" ht="22.5">
      <c r="A1" s="14" t="s">
        <v>87</v>
      </c>
      <c r="B1" s="14"/>
      <c r="C1" s="14"/>
      <c r="D1" s="14"/>
      <c r="E1" s="14"/>
      <c r="F1" s="14"/>
    </row>
    <row r="2" spans="1:241" ht="18" customHeight="1">
      <c r="A2" s="47"/>
      <c r="B2" s="47"/>
      <c r="C2" s="47"/>
      <c r="D2" s="47"/>
      <c r="E2" s="47"/>
      <c r="F2" s="48" t="s">
        <v>56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241" s="70" customFormat="1" ht="40.5" customHeight="1">
      <c r="A3" s="169" t="s">
        <v>88</v>
      </c>
      <c r="B3" s="4" t="s">
        <v>58</v>
      </c>
      <c r="C3" s="4" t="s">
        <v>59</v>
      </c>
      <c r="D3" s="4" t="s">
        <v>60</v>
      </c>
      <c r="E3" s="237" t="s">
        <v>61</v>
      </c>
      <c r="F3" s="237" t="s">
        <v>62</v>
      </c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</row>
    <row r="4" spans="1:6" ht="24.75" customHeight="1">
      <c r="A4" s="170" t="s">
        <v>89</v>
      </c>
      <c r="B4" s="20">
        <v>49178</v>
      </c>
      <c r="C4" s="20">
        <v>42607</v>
      </c>
      <c r="D4" s="20">
        <v>48259</v>
      </c>
      <c r="E4" s="263">
        <f>D4/C4</f>
        <v>1.1326542586898867</v>
      </c>
      <c r="F4" s="264">
        <f>D4/B4-1</f>
        <v>-0.0186872178616454</v>
      </c>
    </row>
    <row r="5" spans="1:6" ht="24.75" customHeight="1">
      <c r="A5" s="170" t="s">
        <v>90</v>
      </c>
      <c r="B5" s="20">
        <v>135</v>
      </c>
      <c r="C5" s="20">
        <v>187</v>
      </c>
      <c r="D5" s="4">
        <v>200</v>
      </c>
      <c r="E5" s="263">
        <f aca="true" t="shared" si="0" ref="E5:E26">D5/C5</f>
        <v>1.0695187165775402</v>
      </c>
      <c r="F5" s="264">
        <f aca="true" t="shared" si="1" ref="F5:F26">D5/B5-1</f>
        <v>0.4814814814814814</v>
      </c>
    </row>
    <row r="6" spans="1:6" ht="24.75" customHeight="1">
      <c r="A6" s="170" t="s">
        <v>91</v>
      </c>
      <c r="B6" s="20">
        <v>10588</v>
      </c>
      <c r="C6" s="20">
        <v>8569</v>
      </c>
      <c r="D6" s="20">
        <v>8476</v>
      </c>
      <c r="E6" s="263">
        <f t="shared" si="0"/>
        <v>0.9891469249620726</v>
      </c>
      <c r="F6" s="264">
        <f t="shared" si="1"/>
        <v>-0.19947109935776353</v>
      </c>
    </row>
    <row r="7" spans="1:6" ht="24.75" customHeight="1">
      <c r="A7" s="170" t="s">
        <v>92</v>
      </c>
      <c r="B7" s="20">
        <v>39905</v>
      </c>
      <c r="C7" s="20">
        <v>41124</v>
      </c>
      <c r="D7" s="20">
        <v>43716</v>
      </c>
      <c r="E7" s="263">
        <f t="shared" si="0"/>
        <v>1.0630288882404435</v>
      </c>
      <c r="F7" s="264">
        <f t="shared" si="1"/>
        <v>0.09550181681493553</v>
      </c>
    </row>
    <row r="8" spans="1:6" ht="24.75" customHeight="1">
      <c r="A8" s="170" t="s">
        <v>93</v>
      </c>
      <c r="B8" s="20">
        <v>149</v>
      </c>
      <c r="C8" s="20">
        <v>146</v>
      </c>
      <c r="D8" s="20">
        <v>399</v>
      </c>
      <c r="E8" s="263">
        <f t="shared" si="0"/>
        <v>2.732876712328767</v>
      </c>
      <c r="F8" s="264">
        <f t="shared" si="1"/>
        <v>1.6778523489932886</v>
      </c>
    </row>
    <row r="9" spans="1:6" ht="24.75" customHeight="1">
      <c r="A9" s="170" t="s">
        <v>94</v>
      </c>
      <c r="B9" s="20">
        <v>9865</v>
      </c>
      <c r="C9" s="20">
        <v>9067</v>
      </c>
      <c r="D9" s="20">
        <v>19317</v>
      </c>
      <c r="E9" s="263">
        <f t="shared" si="0"/>
        <v>2.1304731443696925</v>
      </c>
      <c r="F9" s="264">
        <f t="shared" si="1"/>
        <v>0.9581348200709578</v>
      </c>
    </row>
    <row r="10" spans="1:6" ht="24.75" customHeight="1">
      <c r="A10" s="170" t="s">
        <v>95</v>
      </c>
      <c r="B10" s="20">
        <v>62747</v>
      </c>
      <c r="C10" s="20">
        <v>63079</v>
      </c>
      <c r="D10" s="20">
        <v>73092</v>
      </c>
      <c r="E10" s="263">
        <f t="shared" si="0"/>
        <v>1.1587374562057102</v>
      </c>
      <c r="F10" s="264">
        <f t="shared" si="1"/>
        <v>0.16486843992541478</v>
      </c>
    </row>
    <row r="11" spans="1:6" ht="24.75" customHeight="1">
      <c r="A11" s="170" t="s">
        <v>96</v>
      </c>
      <c r="B11" s="20">
        <v>23755</v>
      </c>
      <c r="C11" s="20">
        <v>21044</v>
      </c>
      <c r="D11" s="20">
        <v>22014</v>
      </c>
      <c r="E11" s="263">
        <f t="shared" si="0"/>
        <v>1.0460938984983843</v>
      </c>
      <c r="F11" s="264">
        <f t="shared" si="1"/>
        <v>-0.07328983371921705</v>
      </c>
    </row>
    <row r="12" spans="1:6" ht="24.75" customHeight="1">
      <c r="A12" s="170" t="s">
        <v>97</v>
      </c>
      <c r="B12" s="20">
        <v>10161</v>
      </c>
      <c r="C12" s="20">
        <v>11932</v>
      </c>
      <c r="D12" s="20">
        <v>12874</v>
      </c>
      <c r="E12" s="263">
        <f t="shared" si="0"/>
        <v>1.0789473684210527</v>
      </c>
      <c r="F12" s="264">
        <f t="shared" si="1"/>
        <v>0.26700127940163365</v>
      </c>
    </row>
    <row r="13" spans="1:6" ht="24.75" customHeight="1">
      <c r="A13" s="170" t="s">
        <v>98</v>
      </c>
      <c r="B13" s="20">
        <v>9529</v>
      </c>
      <c r="C13" s="20">
        <v>9297</v>
      </c>
      <c r="D13" s="20">
        <v>15244</v>
      </c>
      <c r="E13" s="263">
        <f t="shared" si="0"/>
        <v>1.6396687103366678</v>
      </c>
      <c r="F13" s="264">
        <f t="shared" si="1"/>
        <v>0.5997481372651905</v>
      </c>
    </row>
    <row r="14" spans="1:6" ht="24.75" customHeight="1">
      <c r="A14" s="170" t="s">
        <v>99</v>
      </c>
      <c r="B14" s="20">
        <v>83286</v>
      </c>
      <c r="C14" s="20">
        <v>80841</v>
      </c>
      <c r="D14" s="20">
        <v>86599</v>
      </c>
      <c r="E14" s="263">
        <f t="shared" si="0"/>
        <v>1.0712262342128376</v>
      </c>
      <c r="F14" s="264">
        <f t="shared" si="1"/>
        <v>0.039778594241529186</v>
      </c>
    </row>
    <row r="15" spans="1:6" ht="24.75" customHeight="1">
      <c r="A15" s="170" t="s">
        <v>100</v>
      </c>
      <c r="B15" s="20">
        <v>6520</v>
      </c>
      <c r="C15" s="20">
        <v>14271</v>
      </c>
      <c r="D15" s="20">
        <v>26452</v>
      </c>
      <c r="E15" s="263">
        <f t="shared" si="0"/>
        <v>1.8535491556302992</v>
      </c>
      <c r="F15" s="264">
        <f t="shared" si="1"/>
        <v>3.0570552147239267</v>
      </c>
    </row>
    <row r="16" spans="1:6" ht="24.75" customHeight="1">
      <c r="A16" s="170" t="s">
        <v>101</v>
      </c>
      <c r="B16" s="20">
        <v>2637</v>
      </c>
      <c r="C16" s="20">
        <v>2466</v>
      </c>
      <c r="D16" s="20">
        <v>2722</v>
      </c>
      <c r="E16" s="263">
        <f t="shared" si="0"/>
        <v>1.1038118410381184</v>
      </c>
      <c r="F16" s="264">
        <f t="shared" si="1"/>
        <v>0.032233598786499895</v>
      </c>
    </row>
    <row r="17" spans="1:6" ht="24.75" customHeight="1">
      <c r="A17" s="170" t="s">
        <v>102</v>
      </c>
      <c r="B17" s="20">
        <v>729</v>
      </c>
      <c r="C17" s="20">
        <v>1398</v>
      </c>
      <c r="D17" s="20">
        <v>404</v>
      </c>
      <c r="E17" s="263">
        <f t="shared" si="0"/>
        <v>0.28898426323319026</v>
      </c>
      <c r="F17" s="264">
        <f t="shared" si="1"/>
        <v>-0.44581618655692734</v>
      </c>
    </row>
    <row r="18" spans="1:6" ht="24.75" customHeight="1">
      <c r="A18" s="170" t="s">
        <v>103</v>
      </c>
      <c r="B18" s="57">
        <v>229</v>
      </c>
      <c r="C18" s="20">
        <v>186</v>
      </c>
      <c r="D18" s="57">
        <v>52</v>
      </c>
      <c r="E18" s="263">
        <f t="shared" si="0"/>
        <v>0.27956989247311825</v>
      </c>
      <c r="F18" s="264">
        <f t="shared" si="1"/>
        <v>-0.7729257641921398</v>
      </c>
    </row>
    <row r="19" spans="1:6" ht="24.75" customHeight="1">
      <c r="A19" s="170" t="s">
        <v>104</v>
      </c>
      <c r="B19" s="20">
        <v>7713</v>
      </c>
      <c r="C19" s="20">
        <v>4381</v>
      </c>
      <c r="D19" s="20">
        <v>1762</v>
      </c>
      <c r="E19" s="263">
        <f t="shared" si="0"/>
        <v>0.40219128052955944</v>
      </c>
      <c r="F19" s="264">
        <f t="shared" si="1"/>
        <v>-0.7715545183456503</v>
      </c>
    </row>
    <row r="20" spans="1:6" ht="24.75" customHeight="1">
      <c r="A20" s="170" t="s">
        <v>105</v>
      </c>
      <c r="B20" s="20">
        <v>8259</v>
      </c>
      <c r="C20" s="20">
        <v>7718</v>
      </c>
      <c r="D20" s="20">
        <v>7937</v>
      </c>
      <c r="E20" s="263">
        <f t="shared" si="0"/>
        <v>1.0283752267426796</v>
      </c>
      <c r="F20" s="264">
        <f t="shared" si="1"/>
        <v>-0.0389877709165759</v>
      </c>
    </row>
    <row r="21" spans="1:6" ht="24.75" customHeight="1">
      <c r="A21" s="170" t="s">
        <v>106</v>
      </c>
      <c r="B21" s="20">
        <v>332</v>
      </c>
      <c r="C21" s="20">
        <v>280</v>
      </c>
      <c r="D21" s="20">
        <v>494</v>
      </c>
      <c r="E21" s="263">
        <f t="shared" si="0"/>
        <v>1.7642857142857142</v>
      </c>
      <c r="F21" s="264">
        <f t="shared" si="1"/>
        <v>0.48795180722891573</v>
      </c>
    </row>
    <row r="22" spans="1:6" ht="24.75" customHeight="1">
      <c r="A22" s="170" t="s">
        <v>107</v>
      </c>
      <c r="B22" s="57">
        <v>4154</v>
      </c>
      <c r="C22" s="57">
        <v>6307</v>
      </c>
      <c r="D22" s="57">
        <v>2977</v>
      </c>
      <c r="E22" s="263">
        <f t="shared" si="0"/>
        <v>0.47201522118281275</v>
      </c>
      <c r="F22" s="264">
        <f t="shared" si="1"/>
        <v>-0.2833413577274916</v>
      </c>
    </row>
    <row r="23" spans="1:6" ht="24.75" customHeight="1">
      <c r="A23" s="170" t="s">
        <v>108</v>
      </c>
      <c r="B23" s="57">
        <v>0</v>
      </c>
      <c r="C23" s="57"/>
      <c r="D23" s="57">
        <v>59</v>
      </c>
      <c r="E23" s="263"/>
      <c r="F23" s="264"/>
    </row>
    <row r="24" spans="1:6" ht="24.75" customHeight="1">
      <c r="A24" s="170" t="s">
        <v>109</v>
      </c>
      <c r="B24" s="20">
        <v>1683</v>
      </c>
      <c r="C24" s="20">
        <v>4600</v>
      </c>
      <c r="D24" s="20">
        <v>1802</v>
      </c>
      <c r="E24" s="263">
        <f t="shared" si="0"/>
        <v>0.3917391304347826</v>
      </c>
      <c r="F24" s="264">
        <f t="shared" si="1"/>
        <v>0.07070707070707072</v>
      </c>
    </row>
    <row r="25" spans="1:6" ht="24.75" customHeight="1">
      <c r="A25" s="170" t="s">
        <v>110</v>
      </c>
      <c r="B25" s="57">
        <v>8</v>
      </c>
      <c r="C25" s="57"/>
      <c r="D25" s="57">
        <v>23</v>
      </c>
      <c r="E25" s="263" t="e">
        <f t="shared" si="0"/>
        <v>#DIV/0!</v>
      </c>
      <c r="F25" s="264">
        <f t="shared" si="1"/>
        <v>1.875</v>
      </c>
    </row>
    <row r="26" spans="1:241" s="70" customFormat="1" ht="24.75" customHeight="1">
      <c r="A26" s="32" t="s">
        <v>111</v>
      </c>
      <c r="B26" s="32">
        <f>SUM(B4:B25)</f>
        <v>331562</v>
      </c>
      <c r="C26" s="32">
        <f>SUM(C4:C25)</f>
        <v>329500</v>
      </c>
      <c r="D26" s="32">
        <f>SUM(D4:D25)</f>
        <v>374874</v>
      </c>
      <c r="E26" s="265">
        <f t="shared" si="0"/>
        <v>1.1377056145675266</v>
      </c>
      <c r="F26" s="266">
        <f t="shared" si="1"/>
        <v>0.13063016871655986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</row>
  </sheetData>
  <sheetProtection/>
  <mergeCells count="1">
    <mergeCell ref="A1:F1"/>
  </mergeCells>
  <printOptions horizontalCentered="1"/>
  <pageMargins left="0.9395833333333333" right="0.9395833333333333" top="0.9798611111111111" bottom="0.9395833333333333" header="0.5097222222222222" footer="0.7895833333333333"/>
  <pageSetup firstPageNumber="18" useFirstPageNumber="1" horizontalDpi="600" verticalDpi="600" orientation="portrait" paperSize="9"/>
  <headerFooter alignWithMargins="0">
    <oddFooter>&amp;C&amp;"宋体"&amp;12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G27"/>
  <sheetViews>
    <sheetView showZeros="0" workbookViewId="0" topLeftCell="A5">
      <selection activeCell="D4" sqref="D4:D26"/>
    </sheetView>
  </sheetViews>
  <sheetFormatPr defaultColWidth="7.875" defaultRowHeight="14.25"/>
  <cols>
    <col min="1" max="1" width="28.375" style="13" customWidth="1"/>
    <col min="2" max="4" width="9.25390625" style="13" customWidth="1"/>
    <col min="5" max="6" width="11.00390625" style="257" customWidth="1"/>
    <col min="7" max="241" width="7.875" style="13" customWidth="1"/>
  </cols>
  <sheetData>
    <row r="1" spans="1:6" ht="22.5">
      <c r="A1" s="14" t="s">
        <v>112</v>
      </c>
      <c r="B1" s="14"/>
      <c r="C1" s="14"/>
      <c r="D1" s="14"/>
      <c r="E1" s="258"/>
      <c r="F1" s="258"/>
    </row>
    <row r="2" spans="1:241" ht="18" customHeight="1">
      <c r="A2" s="47"/>
      <c r="B2" s="47"/>
      <c r="C2" s="47"/>
      <c r="D2" s="47"/>
      <c r="E2" s="259"/>
      <c r="F2" s="260" t="s">
        <v>56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</row>
    <row r="3" spans="1:6" ht="43.5" customHeight="1">
      <c r="A3" s="169" t="s">
        <v>88</v>
      </c>
      <c r="B3" s="4" t="s">
        <v>59</v>
      </c>
      <c r="C3" s="4" t="s">
        <v>113</v>
      </c>
      <c r="D3" s="4" t="s">
        <v>60</v>
      </c>
      <c r="E3" s="237" t="s">
        <v>61</v>
      </c>
      <c r="F3" s="237" t="s">
        <v>114</v>
      </c>
    </row>
    <row r="4" spans="1:6" ht="25.5" customHeight="1">
      <c r="A4" s="170" t="s">
        <v>89</v>
      </c>
      <c r="B4" s="19">
        <v>43499</v>
      </c>
      <c r="C4" s="19">
        <v>43680</v>
      </c>
      <c r="D4" s="19">
        <v>42775</v>
      </c>
      <c r="E4" s="261">
        <f>D4/B4</f>
        <v>0.9833559392169935</v>
      </c>
      <c r="F4" s="80">
        <f>D4/C4</f>
        <v>0.9792811355311355</v>
      </c>
    </row>
    <row r="5" spans="1:6" ht="25.5" customHeight="1">
      <c r="A5" s="170" t="s">
        <v>90</v>
      </c>
      <c r="B5" s="19">
        <v>135</v>
      </c>
      <c r="C5" s="19">
        <v>50</v>
      </c>
      <c r="D5" s="19">
        <v>50</v>
      </c>
      <c r="E5" s="261">
        <f aca="true" t="shared" si="0" ref="E5:E27">D5/B5</f>
        <v>0.37037037037037035</v>
      </c>
      <c r="F5" s="80">
        <f aca="true" t="shared" si="1" ref="F5:F27">D5/C5</f>
        <v>1</v>
      </c>
    </row>
    <row r="6" spans="1:6" ht="25.5" customHeight="1">
      <c r="A6" s="170" t="s">
        <v>91</v>
      </c>
      <c r="B6" s="19">
        <v>8439</v>
      </c>
      <c r="C6" s="19">
        <v>6605</v>
      </c>
      <c r="D6" s="19">
        <v>6186</v>
      </c>
      <c r="E6" s="261">
        <f t="shared" si="0"/>
        <v>0.7330252399573409</v>
      </c>
      <c r="F6" s="80">
        <f t="shared" si="1"/>
        <v>0.936563209689629</v>
      </c>
    </row>
    <row r="7" spans="1:6" ht="25.5" customHeight="1">
      <c r="A7" s="170" t="s">
        <v>92</v>
      </c>
      <c r="B7" s="19">
        <v>34213</v>
      </c>
      <c r="C7" s="19">
        <v>33841</v>
      </c>
      <c r="D7" s="19">
        <v>33405</v>
      </c>
      <c r="E7" s="261">
        <f t="shared" si="0"/>
        <v>0.9763832461345102</v>
      </c>
      <c r="F7" s="80">
        <f t="shared" si="1"/>
        <v>0.9871162199698591</v>
      </c>
    </row>
    <row r="8" spans="1:6" ht="25.5" customHeight="1">
      <c r="A8" s="170" t="s">
        <v>93</v>
      </c>
      <c r="B8" s="19">
        <v>53</v>
      </c>
      <c r="C8" s="19">
        <v>325</v>
      </c>
      <c r="D8" s="19">
        <v>325</v>
      </c>
      <c r="E8" s="261">
        <f t="shared" si="0"/>
        <v>6.132075471698113</v>
      </c>
      <c r="F8" s="80">
        <f t="shared" si="1"/>
        <v>1</v>
      </c>
    </row>
    <row r="9" spans="1:6" ht="25.5" customHeight="1">
      <c r="A9" s="170" t="s">
        <v>94</v>
      </c>
      <c r="B9" s="19">
        <v>7046</v>
      </c>
      <c r="C9" s="19">
        <v>6742</v>
      </c>
      <c r="D9" s="19">
        <v>6403</v>
      </c>
      <c r="E9" s="261">
        <f t="shared" si="0"/>
        <v>0.9087425489639511</v>
      </c>
      <c r="F9" s="80">
        <f t="shared" si="1"/>
        <v>0.9497181845149807</v>
      </c>
    </row>
    <row r="10" spans="1:6" ht="25.5" customHeight="1">
      <c r="A10" s="170" t="s">
        <v>95</v>
      </c>
      <c r="B10" s="19">
        <v>23757</v>
      </c>
      <c r="C10" s="19">
        <v>31724</v>
      </c>
      <c r="D10" s="19">
        <v>30215</v>
      </c>
      <c r="E10" s="261">
        <f t="shared" si="0"/>
        <v>1.271835669486888</v>
      </c>
      <c r="F10" s="80">
        <f t="shared" si="1"/>
        <v>0.9524334888412558</v>
      </c>
    </row>
    <row r="11" spans="1:6" ht="25.5" customHeight="1">
      <c r="A11" s="170" t="s">
        <v>96</v>
      </c>
      <c r="B11" s="19">
        <v>13595</v>
      </c>
      <c r="C11" s="19">
        <v>14303</v>
      </c>
      <c r="D11" s="19">
        <v>13898</v>
      </c>
      <c r="E11" s="261">
        <f t="shared" si="0"/>
        <v>1.0222876057374035</v>
      </c>
      <c r="F11" s="80">
        <f t="shared" si="1"/>
        <v>0.971684262042928</v>
      </c>
    </row>
    <row r="12" spans="1:6" ht="25.5" customHeight="1">
      <c r="A12" s="170" t="s">
        <v>97</v>
      </c>
      <c r="B12" s="19">
        <v>902</v>
      </c>
      <c r="C12" s="19">
        <v>2374</v>
      </c>
      <c r="D12" s="19">
        <v>1057</v>
      </c>
      <c r="E12" s="261">
        <f t="shared" si="0"/>
        <v>1.171840354767184</v>
      </c>
      <c r="F12" s="80">
        <f t="shared" si="1"/>
        <v>0.44524010109519796</v>
      </c>
    </row>
    <row r="13" spans="1:6" ht="25.5" customHeight="1">
      <c r="A13" s="170" t="s">
        <v>98</v>
      </c>
      <c r="B13" s="19">
        <v>6252</v>
      </c>
      <c r="C13" s="19">
        <v>5521</v>
      </c>
      <c r="D13" s="19">
        <v>4501</v>
      </c>
      <c r="E13" s="261">
        <f t="shared" si="0"/>
        <v>0.7199296225207934</v>
      </c>
      <c r="F13" s="80">
        <f t="shared" si="1"/>
        <v>0.8152508603513856</v>
      </c>
    </row>
    <row r="14" spans="1:6" ht="25.5" customHeight="1">
      <c r="A14" s="170" t="s">
        <v>99</v>
      </c>
      <c r="B14" s="19">
        <v>13495</v>
      </c>
      <c r="C14" s="19">
        <v>12514</v>
      </c>
      <c r="D14" s="19">
        <v>12047</v>
      </c>
      <c r="E14" s="261">
        <f t="shared" si="0"/>
        <v>0.8927010003705076</v>
      </c>
      <c r="F14" s="80">
        <f t="shared" si="1"/>
        <v>0.9626817963880454</v>
      </c>
    </row>
    <row r="15" spans="1:6" ht="25.5" customHeight="1">
      <c r="A15" s="170" t="s">
        <v>100</v>
      </c>
      <c r="B15" s="19">
        <v>2793</v>
      </c>
      <c r="C15" s="19">
        <v>3799</v>
      </c>
      <c r="D15" s="19">
        <v>3093</v>
      </c>
      <c r="E15" s="261">
        <f t="shared" si="0"/>
        <v>1.1074113856068744</v>
      </c>
      <c r="F15" s="80">
        <f t="shared" si="1"/>
        <v>0.8141616214793367</v>
      </c>
    </row>
    <row r="16" spans="1:6" ht="25.5" customHeight="1">
      <c r="A16" s="170" t="s">
        <v>101</v>
      </c>
      <c r="B16" s="19">
        <v>762</v>
      </c>
      <c r="C16" s="19">
        <v>1373</v>
      </c>
      <c r="D16" s="19">
        <v>1284</v>
      </c>
      <c r="E16" s="261">
        <f t="shared" si="0"/>
        <v>1.68503937007874</v>
      </c>
      <c r="F16" s="80">
        <f t="shared" si="1"/>
        <v>0.9351784413692644</v>
      </c>
    </row>
    <row r="17" spans="1:6" ht="25.5" customHeight="1">
      <c r="A17" s="170" t="s">
        <v>102</v>
      </c>
      <c r="B17" s="19">
        <v>314</v>
      </c>
      <c r="C17" s="19">
        <v>561</v>
      </c>
      <c r="D17" s="19">
        <v>294</v>
      </c>
      <c r="E17" s="261">
        <f t="shared" si="0"/>
        <v>0.9363057324840764</v>
      </c>
      <c r="F17" s="80">
        <f t="shared" si="1"/>
        <v>0.5240641711229946</v>
      </c>
    </row>
    <row r="18" spans="1:6" ht="25.5" customHeight="1">
      <c r="A18" s="170" t="s">
        <v>103</v>
      </c>
      <c r="B18" s="56"/>
      <c r="C18" s="56">
        <v>0</v>
      </c>
      <c r="D18" s="56"/>
      <c r="E18" s="261" t="e">
        <f t="shared" si="0"/>
        <v>#DIV/0!</v>
      </c>
      <c r="F18" s="80" t="e">
        <f t="shared" si="1"/>
        <v>#DIV/0!</v>
      </c>
    </row>
    <row r="19" spans="1:6" ht="25.5" customHeight="1">
      <c r="A19" s="170" t="s">
        <v>104</v>
      </c>
      <c r="B19" s="19">
        <v>1392</v>
      </c>
      <c r="C19" s="19">
        <v>1610</v>
      </c>
      <c r="D19" s="19">
        <v>1337</v>
      </c>
      <c r="E19" s="261">
        <f t="shared" si="0"/>
        <v>0.9604885057471264</v>
      </c>
      <c r="F19" s="80">
        <f t="shared" si="1"/>
        <v>0.8304347826086956</v>
      </c>
    </row>
    <row r="20" spans="1:6" ht="25.5" customHeight="1">
      <c r="A20" s="170" t="s">
        <v>105</v>
      </c>
      <c r="B20" s="19">
        <v>7061</v>
      </c>
      <c r="C20" s="19">
        <v>5341</v>
      </c>
      <c r="D20" s="19">
        <v>5103</v>
      </c>
      <c r="E20" s="261">
        <f t="shared" si="0"/>
        <v>0.7227021668318935</v>
      </c>
      <c r="F20" s="80">
        <f t="shared" si="1"/>
        <v>0.9554390563564875</v>
      </c>
    </row>
    <row r="21" spans="1:6" ht="25.5" customHeight="1">
      <c r="A21" s="170" t="s">
        <v>106</v>
      </c>
      <c r="B21" s="19">
        <v>272</v>
      </c>
      <c r="C21" s="19">
        <v>399</v>
      </c>
      <c r="D21" s="19">
        <v>325</v>
      </c>
      <c r="E21" s="261">
        <f t="shared" si="0"/>
        <v>1.1948529411764706</v>
      </c>
      <c r="F21" s="80">
        <f t="shared" si="1"/>
        <v>0.8145363408521303</v>
      </c>
    </row>
    <row r="22" spans="1:6" ht="25.5" customHeight="1">
      <c r="A22" s="170" t="s">
        <v>107</v>
      </c>
      <c r="B22" s="56">
        <v>1234</v>
      </c>
      <c r="C22" s="56">
        <v>947</v>
      </c>
      <c r="D22" s="56">
        <v>899</v>
      </c>
      <c r="E22" s="261">
        <f t="shared" si="0"/>
        <v>0.7285251215559158</v>
      </c>
      <c r="F22" s="80">
        <f t="shared" si="1"/>
        <v>0.9493136219640972</v>
      </c>
    </row>
    <row r="23" spans="1:6" ht="25.5" customHeight="1">
      <c r="A23" s="170" t="s">
        <v>115</v>
      </c>
      <c r="B23" s="56"/>
      <c r="C23" s="56"/>
      <c r="D23" s="56"/>
      <c r="E23" s="261"/>
      <c r="F23" s="80"/>
    </row>
    <row r="24" spans="1:6" ht="25.5" customHeight="1">
      <c r="A24" s="170" t="s">
        <v>116</v>
      </c>
      <c r="B24" s="19">
        <v>1430</v>
      </c>
      <c r="C24" s="19">
        <v>1814</v>
      </c>
      <c r="D24" s="19">
        <v>1814</v>
      </c>
      <c r="E24" s="261">
        <f t="shared" si="0"/>
        <v>1.2685314685314686</v>
      </c>
      <c r="F24" s="80">
        <f t="shared" si="1"/>
        <v>1</v>
      </c>
    </row>
    <row r="25" spans="1:6" ht="25.5" customHeight="1">
      <c r="A25" s="170" t="s">
        <v>117</v>
      </c>
      <c r="B25" s="19">
        <v>8</v>
      </c>
      <c r="C25" s="19">
        <v>1824</v>
      </c>
      <c r="D25" s="19">
        <v>1824</v>
      </c>
      <c r="E25" s="261">
        <f t="shared" si="0"/>
        <v>228</v>
      </c>
      <c r="F25" s="80">
        <f t="shared" si="1"/>
        <v>1</v>
      </c>
    </row>
    <row r="26" spans="1:6" ht="25.5" customHeight="1">
      <c r="A26" s="170" t="s">
        <v>118</v>
      </c>
      <c r="B26" s="19"/>
      <c r="C26" s="19"/>
      <c r="D26" s="19"/>
      <c r="E26" s="261"/>
      <c r="F26" s="80"/>
    </row>
    <row r="27" spans="1:241" s="70" customFormat="1" ht="25.5" customHeight="1">
      <c r="A27" s="32" t="s">
        <v>119</v>
      </c>
      <c r="B27" s="44">
        <f>SUM(B4:B26)</f>
        <v>166652</v>
      </c>
      <c r="C27" s="44">
        <f>SUM(C4:C26)</f>
        <v>175347</v>
      </c>
      <c r="D27" s="44">
        <f>SUM(D4:D26)</f>
        <v>166835</v>
      </c>
      <c r="E27" s="262">
        <f t="shared" si="0"/>
        <v>1.0010980966325036</v>
      </c>
      <c r="F27" s="76">
        <f t="shared" si="1"/>
        <v>0.9514562553108978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</row>
  </sheetData>
  <sheetProtection/>
  <mergeCells count="1">
    <mergeCell ref="A1:F1"/>
  </mergeCells>
  <printOptions horizontalCentered="1"/>
  <pageMargins left="0.9402777777777778" right="0.9402777777777778" top="0.9798611111111111" bottom="0.9402777777777778" header="0.5076388888888889" footer="0.7909722222222222"/>
  <pageSetup firstPageNumber="18" useFirstPageNumber="1" horizontalDpi="600" verticalDpi="600" orientation="portrait" paperSize="9"/>
  <headerFooter alignWithMargins="0">
    <oddFooter>&amp;C&amp;"宋体"&amp;12 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Q70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57.25390625" style="36" customWidth="1"/>
    <col min="2" max="2" width="16.00390625" style="95" customWidth="1"/>
    <col min="3" max="249" width="9.00390625" style="84" customWidth="1"/>
    <col min="250" max="251" width="9.00390625" style="36" customWidth="1"/>
  </cols>
  <sheetData>
    <row r="1" spans="1:2" ht="29.25" customHeight="1">
      <c r="A1" s="3" t="s">
        <v>120</v>
      </c>
      <c r="B1" s="255"/>
    </row>
    <row r="2" spans="1:2" ht="16.5" customHeight="1">
      <c r="A2" s="38"/>
      <c r="B2" s="94" t="s">
        <v>56</v>
      </c>
    </row>
    <row r="3" spans="1:251" s="70" customFormat="1" ht="23.25" customHeight="1">
      <c r="A3" s="195" t="s">
        <v>121</v>
      </c>
      <c r="B3" s="196" t="s">
        <v>122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  <c r="IL3" s="256"/>
      <c r="IM3" s="256"/>
      <c r="IN3" s="256"/>
      <c r="IO3" s="256"/>
      <c r="IP3" s="35"/>
      <c r="IQ3" s="35"/>
    </row>
    <row r="4" spans="1:251" s="70" customFormat="1" ht="23.25" customHeight="1">
      <c r="A4" s="197" t="s">
        <v>123</v>
      </c>
      <c r="B4" s="198">
        <f>B5+B12+B49</f>
        <v>372543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256"/>
      <c r="IJ4" s="256"/>
      <c r="IK4" s="256"/>
      <c r="IL4" s="256"/>
      <c r="IM4" s="256"/>
      <c r="IN4" s="256"/>
      <c r="IO4" s="256"/>
      <c r="IP4" s="35"/>
      <c r="IQ4" s="35"/>
    </row>
    <row r="5" spans="1:2" ht="23.25" customHeight="1">
      <c r="A5" s="197" t="s">
        <v>124</v>
      </c>
      <c r="B5" s="199">
        <v>2522</v>
      </c>
    </row>
    <row r="6" spans="1:2" s="35" customFormat="1" ht="23.25" customHeight="1">
      <c r="A6" s="200" t="s">
        <v>125</v>
      </c>
      <c r="B6" s="201">
        <v>122</v>
      </c>
    </row>
    <row r="7" spans="1:2" s="35" customFormat="1" ht="23.25" customHeight="1">
      <c r="A7" s="202" t="s">
        <v>126</v>
      </c>
      <c r="B7" s="201">
        <v>81</v>
      </c>
    </row>
    <row r="8" spans="1:2" ht="23.25" customHeight="1">
      <c r="A8" s="203" t="s">
        <v>127</v>
      </c>
      <c r="B8" s="204">
        <v>283</v>
      </c>
    </row>
    <row r="9" spans="1:2" ht="23.25" customHeight="1">
      <c r="A9" s="203" t="s">
        <v>128</v>
      </c>
      <c r="B9" s="204">
        <v>0</v>
      </c>
    </row>
    <row r="10" spans="1:2" ht="23.25" customHeight="1">
      <c r="A10" s="203" t="s">
        <v>129</v>
      </c>
      <c r="B10" s="204">
        <v>2036</v>
      </c>
    </row>
    <row r="11" spans="1:2" ht="23.25" customHeight="1">
      <c r="A11" s="203" t="s">
        <v>130</v>
      </c>
      <c r="B11" s="204">
        <v>0</v>
      </c>
    </row>
    <row r="12" spans="1:2" ht="23.25" customHeight="1">
      <c r="A12" s="205" t="s">
        <v>131</v>
      </c>
      <c r="B12" s="199">
        <f>SUM(B13:B48)</f>
        <v>246945</v>
      </c>
    </row>
    <row r="13" spans="1:2" ht="23.25" customHeight="1">
      <c r="A13" s="202" t="s">
        <v>132</v>
      </c>
      <c r="B13" s="201">
        <v>0</v>
      </c>
    </row>
    <row r="14" spans="1:2" ht="23.25" customHeight="1">
      <c r="A14" s="202" t="s">
        <v>133</v>
      </c>
      <c r="B14" s="201">
        <v>96486</v>
      </c>
    </row>
    <row r="15" spans="1:2" ht="23.25" customHeight="1">
      <c r="A15" s="202" t="s">
        <v>134</v>
      </c>
      <c r="B15" s="201">
        <v>12797</v>
      </c>
    </row>
    <row r="16" spans="1:2" ht="23.25" customHeight="1">
      <c r="A16" s="202" t="s">
        <v>135</v>
      </c>
      <c r="B16" s="201">
        <v>14714</v>
      </c>
    </row>
    <row r="17" spans="1:2" ht="23.25" customHeight="1">
      <c r="A17" s="200" t="s">
        <v>136</v>
      </c>
      <c r="B17" s="201">
        <v>0</v>
      </c>
    </row>
    <row r="18" spans="1:2" ht="23.25" customHeight="1">
      <c r="A18" s="200" t="s">
        <v>137</v>
      </c>
      <c r="B18" s="201">
        <v>0</v>
      </c>
    </row>
    <row r="19" spans="1:2" ht="23.25" customHeight="1">
      <c r="A19" s="200" t="s">
        <v>138</v>
      </c>
      <c r="B19" s="201">
        <v>2056</v>
      </c>
    </row>
    <row r="20" spans="1:2" ht="23.25" customHeight="1">
      <c r="A20" s="202" t="s">
        <v>139</v>
      </c>
      <c r="B20" s="201">
        <v>7214</v>
      </c>
    </row>
    <row r="21" spans="1:2" ht="23.25" customHeight="1">
      <c r="A21" s="202" t="s">
        <v>140</v>
      </c>
      <c r="B21" s="201">
        <v>24913</v>
      </c>
    </row>
    <row r="22" spans="1:2" ht="23.25" customHeight="1">
      <c r="A22" s="202" t="s">
        <v>141</v>
      </c>
      <c r="B22" s="201">
        <v>1035</v>
      </c>
    </row>
    <row r="23" spans="1:2" ht="23.25" customHeight="1">
      <c r="A23" s="202" t="s">
        <v>142</v>
      </c>
      <c r="B23" s="201">
        <v>0</v>
      </c>
    </row>
    <row r="24" spans="1:2" ht="23.25" customHeight="1">
      <c r="A24" s="202" t="s">
        <v>143</v>
      </c>
      <c r="B24" s="201">
        <v>0</v>
      </c>
    </row>
    <row r="25" spans="1:2" ht="23.25" customHeight="1">
      <c r="A25" s="202" t="s">
        <v>144</v>
      </c>
      <c r="B25" s="201">
        <v>13016</v>
      </c>
    </row>
    <row r="26" spans="1:2" ht="23.25" customHeight="1">
      <c r="A26" s="202" t="s">
        <v>145</v>
      </c>
      <c r="B26" s="201">
        <v>0</v>
      </c>
    </row>
    <row r="27" spans="1:2" ht="23.25" customHeight="1">
      <c r="A27" s="202" t="s">
        <v>146</v>
      </c>
      <c r="B27" s="201">
        <v>0</v>
      </c>
    </row>
    <row r="28" spans="1:2" ht="23.25" customHeight="1">
      <c r="A28" s="202" t="s">
        <v>147</v>
      </c>
      <c r="B28" s="201">
        <v>0</v>
      </c>
    </row>
    <row r="29" spans="1:2" ht="23.25" customHeight="1">
      <c r="A29" s="202" t="s">
        <v>148</v>
      </c>
      <c r="B29" s="201">
        <v>1347</v>
      </c>
    </row>
    <row r="30" spans="1:2" ht="23.25" customHeight="1">
      <c r="A30" s="202" t="s">
        <v>149</v>
      </c>
      <c r="B30" s="201">
        <v>5594</v>
      </c>
    </row>
    <row r="31" spans="1:2" ht="23.25" customHeight="1">
      <c r="A31" s="202" t="s">
        <v>150</v>
      </c>
      <c r="B31" s="201"/>
    </row>
    <row r="32" spans="1:2" ht="23.25" customHeight="1">
      <c r="A32" s="202" t="s">
        <v>151</v>
      </c>
      <c r="B32" s="201">
        <v>1237</v>
      </c>
    </row>
    <row r="33" spans="1:2" ht="23.25" customHeight="1">
      <c r="A33" s="202" t="s">
        <v>152</v>
      </c>
      <c r="B33" s="201">
        <v>27822</v>
      </c>
    </row>
    <row r="34" spans="1:2" ht="23.25" customHeight="1">
      <c r="A34" s="202" t="s">
        <v>153</v>
      </c>
      <c r="B34" s="201">
        <v>3266</v>
      </c>
    </row>
    <row r="35" spans="1:2" ht="23.25" customHeight="1">
      <c r="A35" s="202" t="s">
        <v>154</v>
      </c>
      <c r="B35" s="201">
        <v>452</v>
      </c>
    </row>
    <row r="36" spans="1:2" ht="23.25" customHeight="1">
      <c r="A36" s="202" t="s">
        <v>155</v>
      </c>
      <c r="B36" s="201">
        <v>0</v>
      </c>
    </row>
    <row r="37" spans="1:2" ht="23.25" customHeight="1">
      <c r="A37" s="202" t="s">
        <v>156</v>
      </c>
      <c r="B37" s="201">
        <v>24189</v>
      </c>
    </row>
    <row r="38" spans="1:2" ht="23.25" customHeight="1">
      <c r="A38" s="202" t="s">
        <v>157</v>
      </c>
      <c r="B38" s="201">
        <v>6675</v>
      </c>
    </row>
    <row r="39" spans="1:2" ht="23.25" customHeight="1">
      <c r="A39" s="202" t="s">
        <v>158</v>
      </c>
      <c r="B39" s="201">
        <v>0</v>
      </c>
    </row>
    <row r="40" spans="1:2" ht="23.25" customHeight="1">
      <c r="A40" s="202" t="s">
        <v>159</v>
      </c>
      <c r="B40" s="201">
        <v>0</v>
      </c>
    </row>
    <row r="41" spans="1:2" ht="23.25" customHeight="1">
      <c r="A41" s="202" t="s">
        <v>160</v>
      </c>
      <c r="B41" s="201">
        <v>0</v>
      </c>
    </row>
    <row r="42" spans="1:2" ht="23.25" customHeight="1">
      <c r="A42" s="202" t="s">
        <v>161</v>
      </c>
      <c r="B42" s="201">
        <v>530</v>
      </c>
    </row>
    <row r="43" spans="1:2" ht="23.25" customHeight="1">
      <c r="A43" s="202" t="s">
        <v>162</v>
      </c>
      <c r="B43" s="201">
        <v>709</v>
      </c>
    </row>
    <row r="44" spans="1:2" ht="23.25" customHeight="1">
      <c r="A44" s="202" t="s">
        <v>163</v>
      </c>
      <c r="B44" s="201">
        <v>0</v>
      </c>
    </row>
    <row r="45" spans="1:2" ht="23.25" customHeight="1">
      <c r="A45" s="202" t="s">
        <v>164</v>
      </c>
      <c r="B45" s="201">
        <v>542</v>
      </c>
    </row>
    <row r="46" spans="1:2" ht="23.25" customHeight="1">
      <c r="A46" s="202" t="s">
        <v>165</v>
      </c>
      <c r="B46" s="201">
        <v>2351</v>
      </c>
    </row>
    <row r="47" spans="1:2" ht="23.25" customHeight="1">
      <c r="A47" s="202" t="s">
        <v>166</v>
      </c>
      <c r="B47" s="201">
        <v>0</v>
      </c>
    </row>
    <row r="48" spans="1:2" ht="23.25" customHeight="1">
      <c r="A48" s="202" t="s">
        <v>167</v>
      </c>
      <c r="B48" s="201"/>
    </row>
    <row r="49" spans="1:2" ht="23.25" customHeight="1">
      <c r="A49" s="205" t="s">
        <v>168</v>
      </c>
      <c r="B49" s="199">
        <f>SUM(B50:B70)</f>
        <v>123076</v>
      </c>
    </row>
    <row r="50" spans="1:2" ht="23.25" customHeight="1">
      <c r="A50" s="202" t="s">
        <v>169</v>
      </c>
      <c r="B50" s="201">
        <v>4239</v>
      </c>
    </row>
    <row r="51" spans="1:2" ht="23.25" customHeight="1">
      <c r="A51" s="202" t="s">
        <v>170</v>
      </c>
      <c r="B51" s="201">
        <v>0</v>
      </c>
    </row>
    <row r="52" spans="1:2" ht="23.25" customHeight="1">
      <c r="A52" s="202" t="s">
        <v>171</v>
      </c>
      <c r="B52" s="201">
        <v>150</v>
      </c>
    </row>
    <row r="53" spans="1:2" ht="23.25" customHeight="1">
      <c r="A53" s="202" t="s">
        <v>172</v>
      </c>
      <c r="B53" s="201">
        <v>584</v>
      </c>
    </row>
    <row r="54" spans="1:2" ht="23.25" customHeight="1">
      <c r="A54" s="202" t="s">
        <v>173</v>
      </c>
      <c r="B54" s="201">
        <v>7079</v>
      </c>
    </row>
    <row r="55" spans="1:2" ht="23.25" customHeight="1">
      <c r="A55" s="202" t="s">
        <v>174</v>
      </c>
      <c r="B55" s="201">
        <v>6</v>
      </c>
    </row>
    <row r="56" spans="1:2" ht="24.75" customHeight="1">
      <c r="A56" s="200" t="s">
        <v>175</v>
      </c>
      <c r="B56" s="201">
        <v>7281</v>
      </c>
    </row>
    <row r="57" spans="1:2" ht="24.75" customHeight="1">
      <c r="A57" s="19" t="s">
        <v>176</v>
      </c>
      <c r="B57" s="201">
        <v>20592</v>
      </c>
    </row>
    <row r="58" spans="1:2" ht="24.75" customHeight="1">
      <c r="A58" s="19" t="s">
        <v>177</v>
      </c>
      <c r="B58" s="201">
        <v>6079</v>
      </c>
    </row>
    <row r="59" spans="1:2" ht="24.75" customHeight="1">
      <c r="A59" s="19" t="s">
        <v>178</v>
      </c>
      <c r="B59" s="201">
        <v>8687</v>
      </c>
    </row>
    <row r="60" spans="1:2" ht="24.75" customHeight="1">
      <c r="A60" s="19" t="s">
        <v>179</v>
      </c>
      <c r="B60" s="201">
        <v>4330</v>
      </c>
    </row>
    <row r="61" spans="1:2" ht="24.75" customHeight="1">
      <c r="A61" s="19" t="s">
        <v>180</v>
      </c>
      <c r="B61" s="201">
        <v>49930</v>
      </c>
    </row>
    <row r="62" spans="1:2" ht="24.75" customHeight="1">
      <c r="A62" s="19" t="s">
        <v>181</v>
      </c>
      <c r="B62" s="201">
        <v>8971</v>
      </c>
    </row>
    <row r="63" spans="1:2" ht="24.75" customHeight="1">
      <c r="A63" s="19" t="s">
        <v>182</v>
      </c>
      <c r="B63" s="201">
        <v>1793</v>
      </c>
    </row>
    <row r="64" spans="1:2" ht="24.75" customHeight="1">
      <c r="A64" s="19" t="s">
        <v>183</v>
      </c>
      <c r="B64" s="201">
        <v>684</v>
      </c>
    </row>
    <row r="65" spans="1:2" ht="24.75" customHeight="1">
      <c r="A65" s="19" t="s">
        <v>184</v>
      </c>
      <c r="B65" s="201">
        <v>52</v>
      </c>
    </row>
    <row r="66" spans="1:2" ht="24.75" customHeight="1">
      <c r="A66" s="19" t="s">
        <v>185</v>
      </c>
      <c r="B66" s="201">
        <v>524</v>
      </c>
    </row>
    <row r="67" spans="1:2" ht="24.75" customHeight="1">
      <c r="A67" s="19" t="s">
        <v>186</v>
      </c>
      <c r="B67" s="201">
        <v>200</v>
      </c>
    </row>
    <row r="68" spans="1:2" ht="24.75" customHeight="1">
      <c r="A68" s="19" t="s">
        <v>187</v>
      </c>
      <c r="B68" s="201">
        <v>0</v>
      </c>
    </row>
    <row r="69" spans="1:2" ht="24.75" customHeight="1">
      <c r="A69" s="19" t="s">
        <v>188</v>
      </c>
      <c r="B69" s="201">
        <v>1835</v>
      </c>
    </row>
    <row r="70" spans="1:2" ht="24.75" customHeight="1">
      <c r="A70" s="19" t="s">
        <v>189</v>
      </c>
      <c r="B70" s="201">
        <v>60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33.875" style="0" customWidth="1"/>
    <col min="2" max="6" width="10.50390625" style="0" customWidth="1"/>
  </cols>
  <sheetData>
    <row r="1" spans="1:6" ht="29.25" customHeight="1">
      <c r="A1" s="14" t="s">
        <v>190</v>
      </c>
      <c r="B1" s="14"/>
      <c r="C1" s="14"/>
      <c r="D1" s="14"/>
      <c r="E1" s="14"/>
      <c r="F1" s="14"/>
    </row>
    <row r="2" spans="4:6" ht="22.5" customHeight="1">
      <c r="D2" s="254"/>
      <c r="F2" s="16" t="s">
        <v>56</v>
      </c>
    </row>
    <row r="3" spans="1:6" s="1" customFormat="1" ht="26.25" customHeight="1">
      <c r="A3" s="234" t="s">
        <v>10</v>
      </c>
      <c r="B3" s="234" t="s">
        <v>191</v>
      </c>
      <c r="C3" s="234"/>
      <c r="D3" s="234"/>
      <c r="E3" s="234"/>
      <c r="F3" s="234"/>
    </row>
    <row r="4" spans="1:6" s="1" customFormat="1" ht="26.25" customHeight="1">
      <c r="A4" s="234"/>
      <c r="B4" s="234" t="s">
        <v>192</v>
      </c>
      <c r="C4" s="234" t="s">
        <v>193</v>
      </c>
      <c r="D4" s="234" t="s">
        <v>194</v>
      </c>
      <c r="E4" s="234" t="s">
        <v>195</v>
      </c>
      <c r="F4" s="234" t="s">
        <v>196</v>
      </c>
    </row>
    <row r="5" spans="1:6" s="1" customFormat="1" ht="32.25" customHeight="1">
      <c r="A5" s="235" t="s">
        <v>197</v>
      </c>
      <c r="B5" s="236">
        <f aca="true" t="shared" si="0" ref="B5:B10">SUM(C5:F5)</f>
        <v>61951</v>
      </c>
      <c r="C5" s="236">
        <v>54442</v>
      </c>
      <c r="D5" s="236">
        <v>0</v>
      </c>
      <c r="E5" s="236">
        <v>2113</v>
      </c>
      <c r="F5" s="236">
        <v>5396</v>
      </c>
    </row>
    <row r="6" spans="1:6" s="1" customFormat="1" ht="32.25" customHeight="1">
      <c r="A6" s="235" t="s">
        <v>198</v>
      </c>
      <c r="B6" s="236">
        <v>74300</v>
      </c>
      <c r="C6" s="234"/>
      <c r="D6" s="234"/>
      <c r="E6" s="234"/>
      <c r="F6" s="234"/>
    </row>
    <row r="7" spans="1:6" s="1" customFormat="1" ht="32.25" customHeight="1">
      <c r="A7" s="235" t="s">
        <v>199</v>
      </c>
      <c r="B7" s="236">
        <v>166659</v>
      </c>
      <c r="C7" s="236">
        <v>16439</v>
      </c>
      <c r="D7" s="236"/>
      <c r="E7" s="236"/>
      <c r="F7" s="234"/>
    </row>
    <row r="8" spans="1:6" s="1" customFormat="1" ht="32.25" customHeight="1">
      <c r="A8" s="235" t="s">
        <v>200</v>
      </c>
      <c r="B8" s="236">
        <v>7253</v>
      </c>
      <c r="C8" s="236">
        <v>7253</v>
      </c>
      <c r="D8" s="236"/>
      <c r="E8" s="236"/>
      <c r="F8" s="236"/>
    </row>
    <row r="9" spans="1:6" s="1" customFormat="1" ht="32.25" customHeight="1">
      <c r="A9" s="235" t="s">
        <v>201</v>
      </c>
      <c r="B9" s="236">
        <f t="shared" si="0"/>
        <v>-95</v>
      </c>
      <c r="C9" s="236"/>
      <c r="D9" s="236"/>
      <c r="E9" s="236">
        <v>-95</v>
      </c>
      <c r="F9" s="236"/>
    </row>
    <row r="10" spans="1:6" s="1" customFormat="1" ht="32.25" customHeight="1">
      <c r="A10" s="235" t="s">
        <v>202</v>
      </c>
      <c r="B10" s="236">
        <f t="shared" si="0"/>
        <v>71232</v>
      </c>
      <c r="C10" s="236">
        <v>63628</v>
      </c>
      <c r="D10" s="236"/>
      <c r="E10" s="236">
        <v>2208</v>
      </c>
      <c r="F10" s="236">
        <v>5396</v>
      </c>
    </row>
  </sheetData>
  <sheetProtection/>
  <mergeCells count="3">
    <mergeCell ref="A1:F1"/>
    <mergeCell ref="B3:F3"/>
    <mergeCell ref="A3:A4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22"/>
  <sheetViews>
    <sheetView workbookViewId="0" topLeftCell="A1">
      <selection activeCell="E14" sqref="E14"/>
    </sheetView>
  </sheetViews>
  <sheetFormatPr defaultColWidth="7.875" defaultRowHeight="14.25"/>
  <cols>
    <col min="1" max="1" width="30.625" style="46" customWidth="1"/>
    <col min="2" max="6" width="9.875" style="46" customWidth="1"/>
    <col min="7" max="223" width="7.875" style="46" customWidth="1"/>
    <col min="224" max="232" width="7.875" style="13" customWidth="1"/>
  </cols>
  <sheetData>
    <row r="1" spans="1:6" ht="22.5">
      <c r="A1" s="14" t="s">
        <v>203</v>
      </c>
      <c r="B1" s="14"/>
      <c r="C1" s="14"/>
      <c r="D1" s="14"/>
      <c r="E1" s="14"/>
      <c r="F1" s="14"/>
    </row>
    <row r="2" spans="1:232" ht="18" customHeight="1">
      <c r="A2" s="47"/>
      <c r="B2" s="47"/>
      <c r="C2" s="48"/>
      <c r="D2" s="48"/>
      <c r="E2" s="27"/>
      <c r="F2" s="16" t="s">
        <v>56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</row>
    <row r="3" spans="1:6" ht="48" customHeight="1">
      <c r="A3" s="71" t="s">
        <v>204</v>
      </c>
      <c r="B3" s="72" t="s">
        <v>58</v>
      </c>
      <c r="C3" s="72" t="s">
        <v>205</v>
      </c>
      <c r="D3" s="4" t="s">
        <v>60</v>
      </c>
      <c r="E3" s="237" t="s">
        <v>61</v>
      </c>
      <c r="F3" s="237" t="s">
        <v>62</v>
      </c>
    </row>
    <row r="4" spans="1:232" s="70" customFormat="1" ht="33" customHeight="1">
      <c r="A4" s="64" t="s">
        <v>206</v>
      </c>
      <c r="B4" s="65">
        <f>SUM(B5:B7)</f>
        <v>14026</v>
      </c>
      <c r="C4" s="65">
        <f>SUM(C5:C7)</f>
        <v>14000</v>
      </c>
      <c r="D4" s="65">
        <f>SUM(D5:D7)</f>
        <v>8497</v>
      </c>
      <c r="E4" s="238">
        <f aca="true" t="shared" si="0" ref="E4:E9">D4/C4</f>
        <v>0.6069285714285715</v>
      </c>
      <c r="F4" s="239">
        <f aca="true" t="shared" si="1" ref="F4:F9">D4/B4-1</f>
        <v>-0.3941964922287181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83"/>
      <c r="HQ4" s="83"/>
      <c r="HR4" s="83"/>
      <c r="HS4" s="83"/>
      <c r="HT4" s="83"/>
      <c r="HU4" s="83"/>
      <c r="HV4" s="83"/>
      <c r="HW4" s="83"/>
      <c r="HX4" s="83"/>
    </row>
    <row r="5" spans="1:6" ht="33" customHeight="1">
      <c r="A5" s="247" t="s">
        <v>207</v>
      </c>
      <c r="B5" s="78">
        <v>8385</v>
      </c>
      <c r="C5" s="79">
        <v>11000</v>
      </c>
      <c r="D5" s="78">
        <v>4083</v>
      </c>
      <c r="E5" s="240">
        <f t="shared" si="0"/>
        <v>0.37118181818181817</v>
      </c>
      <c r="F5" s="241">
        <f t="shared" si="1"/>
        <v>-0.5130590339892666</v>
      </c>
    </row>
    <row r="6" spans="1:6" ht="33" customHeight="1">
      <c r="A6" s="247" t="s">
        <v>208</v>
      </c>
      <c r="B6" s="78">
        <v>3263</v>
      </c>
      <c r="C6" s="79"/>
      <c r="D6" s="78">
        <v>1884</v>
      </c>
      <c r="E6" s="240" t="e">
        <f t="shared" si="0"/>
        <v>#DIV/0!</v>
      </c>
      <c r="F6" s="241">
        <f t="shared" si="1"/>
        <v>-0.4226172234140362</v>
      </c>
    </row>
    <row r="7" spans="1:6" ht="33" customHeight="1">
      <c r="A7" s="247" t="s">
        <v>209</v>
      </c>
      <c r="B7" s="78">
        <v>2378</v>
      </c>
      <c r="C7" s="78">
        <v>3000</v>
      </c>
      <c r="D7" s="78">
        <v>2530</v>
      </c>
      <c r="E7" s="240">
        <f t="shared" si="0"/>
        <v>0.8433333333333334</v>
      </c>
      <c r="F7" s="241">
        <f t="shared" si="1"/>
        <v>0.063919259882254</v>
      </c>
    </row>
    <row r="8" spans="1:6" ht="30.75" customHeight="1" hidden="1">
      <c r="A8" s="250" t="s">
        <v>210</v>
      </c>
      <c r="B8" s="78"/>
      <c r="C8" s="78"/>
      <c r="D8" s="78"/>
      <c r="E8" s="244" t="e">
        <f t="shared" si="0"/>
        <v>#DIV/0!</v>
      </c>
      <c r="F8" s="241" t="e">
        <f t="shared" si="1"/>
        <v>#DIV/0!</v>
      </c>
    </row>
    <row r="9" spans="1:6" ht="30.75" customHeight="1" hidden="1">
      <c r="A9" s="50" t="s">
        <v>211</v>
      </c>
      <c r="B9" s="78">
        <f>SUM(B4,B8)</f>
        <v>14026</v>
      </c>
      <c r="C9" s="78">
        <f>SUM(C4,C8)</f>
        <v>14000</v>
      </c>
      <c r="D9" s="78">
        <f>SUM(D4,D8)</f>
        <v>8497</v>
      </c>
      <c r="E9" s="244">
        <f t="shared" si="0"/>
        <v>0.6069285714285715</v>
      </c>
      <c r="F9" s="241">
        <f t="shared" si="1"/>
        <v>-0.3941964922287181</v>
      </c>
    </row>
    <row r="10" spans="1:232" s="70" customFormat="1" ht="33" customHeight="1">
      <c r="A10" s="251" t="s">
        <v>212</v>
      </c>
      <c r="B10" s="252">
        <f>SUM(B11:B18)</f>
        <v>0</v>
      </c>
      <c r="C10" s="252">
        <f>SUM(C12:C12)</f>
        <v>0</v>
      </c>
      <c r="D10" s="252">
        <f>SUM(D12:D12)</f>
        <v>0</v>
      </c>
      <c r="E10" s="78">
        <v>0</v>
      </c>
      <c r="F10" s="78">
        <v>0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83"/>
      <c r="HQ10" s="83"/>
      <c r="HR10" s="83"/>
      <c r="HS10" s="83"/>
      <c r="HT10" s="83"/>
      <c r="HU10" s="83"/>
      <c r="HV10" s="83"/>
      <c r="HW10" s="83"/>
      <c r="HX10" s="83"/>
    </row>
    <row r="11" spans="1:6" ht="33" customHeight="1">
      <c r="A11" s="247" t="s">
        <v>213</v>
      </c>
      <c r="B11" s="78"/>
      <c r="C11" s="78"/>
      <c r="D11" s="78"/>
      <c r="E11" s="78"/>
      <c r="F11" s="253"/>
    </row>
    <row r="12" spans="1:6" ht="33" customHeight="1">
      <c r="A12" s="247" t="s">
        <v>214</v>
      </c>
      <c r="B12" s="78"/>
      <c r="C12" s="78"/>
      <c r="D12" s="78"/>
      <c r="E12" s="78"/>
      <c r="F12" s="253"/>
    </row>
    <row r="13" spans="1:6" ht="33" customHeight="1">
      <c r="A13" s="247" t="s">
        <v>215</v>
      </c>
      <c r="B13" s="78"/>
      <c r="C13" s="78"/>
      <c r="D13" s="78"/>
      <c r="E13" s="78"/>
      <c r="F13" s="253"/>
    </row>
    <row r="14" spans="1:6" ht="33" customHeight="1">
      <c r="A14" s="247" t="s">
        <v>216</v>
      </c>
      <c r="B14" s="78"/>
      <c r="C14" s="78"/>
      <c r="D14" s="78"/>
      <c r="E14" s="78"/>
      <c r="F14" s="253"/>
    </row>
    <row r="15" spans="1:6" ht="33" customHeight="1">
      <c r="A15" s="247" t="s">
        <v>217</v>
      </c>
      <c r="B15" s="78"/>
      <c r="C15" s="78"/>
      <c r="D15" s="78"/>
      <c r="E15" s="78"/>
      <c r="F15" s="253"/>
    </row>
    <row r="16" spans="1:6" ht="33" customHeight="1">
      <c r="A16" s="247" t="s">
        <v>218</v>
      </c>
      <c r="B16" s="78"/>
      <c r="C16" s="78"/>
      <c r="D16" s="78"/>
      <c r="E16" s="78"/>
      <c r="F16" s="253"/>
    </row>
    <row r="17" spans="1:6" ht="33" customHeight="1">
      <c r="A17" s="247" t="s">
        <v>219</v>
      </c>
      <c r="B17" s="78"/>
      <c r="C17" s="78"/>
      <c r="D17" s="78"/>
      <c r="E17" s="78"/>
      <c r="F17" s="253"/>
    </row>
    <row r="18" spans="1:6" ht="33" customHeight="1">
      <c r="A18" s="247" t="s">
        <v>220</v>
      </c>
      <c r="B18" s="78"/>
      <c r="C18" s="78"/>
      <c r="D18" s="78"/>
      <c r="E18" s="78"/>
      <c r="F18" s="253"/>
    </row>
    <row r="19" ht="33" customHeight="1"/>
    <row r="20" ht="33" customHeight="1"/>
    <row r="21" ht="33" customHeight="1"/>
    <row r="22" ht="18" customHeight="1" hidden="1">
      <c r="HO22" s="13"/>
    </row>
  </sheetData>
  <sheetProtection/>
  <mergeCells count="1">
    <mergeCell ref="A1:F1"/>
  </mergeCells>
  <printOptions horizontalCentered="1"/>
  <pageMargins left="0.7513888888888889" right="0.7513888888888889" top="0.9798611111111111" bottom="0.9402777777777778" header="0.5076388888888889" footer="0.7909722222222222"/>
  <pageSetup firstPageNumber="19" useFirstPageNumber="1" horizontalDpi="600" verticalDpi="600" orientation="portrait" paperSize="9"/>
  <headerFooter alignWithMargins="0">
    <oddFooter>&amp;C&amp;"宋体"&amp;12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2021-03-04T12:14:42Z</cp:lastPrinted>
  <dcterms:created xsi:type="dcterms:W3CDTF">2015-02-05T09:49:42Z</dcterms:created>
  <dcterms:modified xsi:type="dcterms:W3CDTF">2024-04-18T07:24:15Z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E989213D2D62479FBB970D12F225781B</vt:lpwstr>
  </property>
</Properties>
</file>