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32" activeTab="0"/>
  </bookViews>
  <sheets>
    <sheet name="封面" sheetId="1" r:id="rId1"/>
    <sheet name="编表说明" sheetId="2" r:id="rId2"/>
    <sheet name="目录" sheetId="3" r:id="rId3"/>
    <sheet name="表1" sheetId="4" r:id="rId4"/>
    <sheet name="表2" sheetId="5" r:id="rId5"/>
    <sheet name="表3" sheetId="6" r:id="rId6"/>
    <sheet name="表4" sheetId="7" r:id="rId7"/>
    <sheet name="表5" sheetId="8" r:id="rId8"/>
    <sheet name="表6" sheetId="9" r:id="rId9"/>
    <sheet name="表7" sheetId="10" r:id="rId10"/>
    <sheet name="表8" sheetId="11" r:id="rId11"/>
    <sheet name="表9" sheetId="12" r:id="rId12"/>
    <sheet name="表10" sheetId="13" r:id="rId13"/>
    <sheet name="表11" sheetId="14" r:id="rId14"/>
    <sheet name="表12" sheetId="15" r:id="rId15"/>
    <sheet name="表13" sheetId="16" r:id="rId16"/>
    <sheet name="表14" sheetId="17" r:id="rId17"/>
    <sheet name="表15" sheetId="18" r:id="rId18"/>
    <sheet name="表16" sheetId="19" r:id="rId19"/>
    <sheet name="表17" sheetId="20" r:id="rId20"/>
    <sheet name="表18" sheetId="21" r:id="rId21"/>
    <sheet name="表19" sheetId="22" r:id="rId22"/>
    <sheet name="表20" sheetId="23" r:id="rId23"/>
    <sheet name="表21" sheetId="24" r:id="rId24"/>
    <sheet name="表22" sheetId="25" r:id="rId25"/>
    <sheet name="表23" sheetId="26" r:id="rId26"/>
    <sheet name="表24" sheetId="27" r:id="rId27"/>
    <sheet name="表25" sheetId="28" r:id="rId28"/>
    <sheet name="表26" sheetId="29" r:id="rId29"/>
    <sheet name="表27" sheetId="30" r:id="rId30"/>
    <sheet name="表28" sheetId="31" r:id="rId31"/>
    <sheet name="表29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Fill" localSheetId="18" hidden="1">'[1]eqpmad2'!#REF!</definedName>
    <definedName name="_Fill" localSheetId="20" hidden="1">'[1]eqpmad2'!#REF!</definedName>
    <definedName name="_Fill" hidden="1">'[1]eqpmad2'!#REF!</definedName>
    <definedName name="aiu_bottom" localSheetId="18">'[2]Financ. Overview'!#REF!</definedName>
    <definedName name="aiu_bottom" localSheetId="20">'[2]Financ. Overview'!#REF!</definedName>
    <definedName name="aiu_bottom">'[2]Financ. Overview'!#REF!</definedName>
    <definedName name="FRC">'[4]Main'!$C$9</definedName>
    <definedName name="hostfee">'[2]Financ. Overview'!$H$12</definedName>
    <definedName name="hraiu_bottom" localSheetId="18">'[2]Financ. Overview'!#REF!</definedName>
    <definedName name="hraiu_bottom" localSheetId="20">'[2]Financ. Overview'!#REF!</definedName>
    <definedName name="hraiu_bottom">'[2]Financ. Overview'!#REF!</definedName>
    <definedName name="hvac" localSheetId="18">'[2]Financ. Overview'!#REF!</definedName>
    <definedName name="hvac" localSheetId="20">'[2]Financ. Overview'!#REF!</definedName>
    <definedName name="hvac">'[2]Financ. Overview'!#REF!</definedName>
    <definedName name="HWSheet">1</definedName>
    <definedName name="Module.Prix_SMC">[5]!Module.Prix_SMC</definedName>
    <definedName name="OS" localSheetId="18">'[6]Open'!#REF!</definedName>
    <definedName name="OS" localSheetId="20">'[6]Open'!#REF!</definedName>
    <definedName name="OS">'[6]Open'!#REF!</definedName>
    <definedName name="PA7" localSheetId="18">'[7]SW-TEO'!#REF!</definedName>
    <definedName name="PA7" localSheetId="20">'[7]SW-TEO'!#REF!</definedName>
    <definedName name="PA7">'[7]SW-TEO'!#REF!</definedName>
    <definedName name="PA8" localSheetId="18">'[7]SW-TEO'!#REF!</definedName>
    <definedName name="PA8" localSheetId="20">'[7]SW-TEO'!#REF!</definedName>
    <definedName name="PA8">'[7]SW-TEO'!#REF!</definedName>
    <definedName name="PD1" localSheetId="18">'[7]SW-TEO'!#REF!</definedName>
    <definedName name="PD1" localSheetId="20">'[7]SW-TEO'!#REF!</definedName>
    <definedName name="PD1">'[7]SW-TEO'!#REF!</definedName>
    <definedName name="PE12" localSheetId="18">'[7]SW-TEO'!#REF!</definedName>
    <definedName name="PE12" localSheetId="20">'[7]SW-TEO'!#REF!</definedName>
    <definedName name="PE12">'[7]SW-TEO'!#REF!</definedName>
    <definedName name="PE13" localSheetId="18">'[7]SW-TEO'!#REF!</definedName>
    <definedName name="PE13" localSheetId="20">'[7]SW-TEO'!#REF!</definedName>
    <definedName name="PE13">'[7]SW-TEO'!#REF!</definedName>
    <definedName name="PE6" localSheetId="18">'[7]SW-TEO'!#REF!</definedName>
    <definedName name="PE6" localSheetId="20">'[7]SW-TEO'!#REF!</definedName>
    <definedName name="PE6">'[7]SW-TEO'!#REF!</definedName>
    <definedName name="PE7" localSheetId="18">'[7]SW-TEO'!#REF!</definedName>
    <definedName name="PE7" localSheetId="20">'[7]SW-TEO'!#REF!</definedName>
    <definedName name="PE7">'[7]SW-TEO'!#REF!</definedName>
    <definedName name="PE8" localSheetId="18">'[7]SW-TEO'!#REF!</definedName>
    <definedName name="PE8" localSheetId="20">'[7]SW-TEO'!#REF!</definedName>
    <definedName name="PE8">'[7]SW-TEO'!#REF!</definedName>
    <definedName name="PE9" localSheetId="18">'[7]SW-TEO'!#REF!</definedName>
    <definedName name="PE9" localSheetId="20">'[7]SW-TEO'!#REF!</definedName>
    <definedName name="PE9">'[7]SW-TEO'!#REF!</definedName>
    <definedName name="PH1" localSheetId="18">'[7]SW-TEO'!#REF!</definedName>
    <definedName name="PH1" localSheetId="20">'[7]SW-TEO'!#REF!</definedName>
    <definedName name="PH1">'[7]SW-TEO'!#REF!</definedName>
    <definedName name="PI1" localSheetId="18">'[7]SW-TEO'!#REF!</definedName>
    <definedName name="PI1" localSheetId="20">'[7]SW-TEO'!#REF!</definedName>
    <definedName name="PI1">'[7]SW-TEO'!#REF!</definedName>
    <definedName name="PK1" localSheetId="18">'[7]SW-TEO'!#REF!</definedName>
    <definedName name="PK1" localSheetId="20">'[7]SW-TEO'!#REF!</definedName>
    <definedName name="PK1">'[7]SW-TEO'!#REF!</definedName>
    <definedName name="PK3" localSheetId="18">'[7]SW-TEO'!#REF!</definedName>
    <definedName name="PK3" localSheetId="20">'[7]SW-TEO'!#REF!</definedName>
    <definedName name="PK3">'[7]SW-TEO'!#REF!</definedName>
    <definedName name="pr_toolbox">'[2]Toolbox'!$A$3:$I$80</definedName>
    <definedName name="_xlnm.Print_Area" localSheetId="16">'表14'!$A$1:$E$34</definedName>
    <definedName name="_xlnm.Print_Area" localSheetId="17">'表15'!$A$1:$E$28</definedName>
    <definedName name="_xlnm.Print_Area" localSheetId="18">'表16'!$A$1:$B$27</definedName>
    <definedName name="_xlnm.Print_Titles" localSheetId="19">'表17'!$1:$3</definedName>
    <definedName name="_xlnm.Print_Titles" localSheetId="20">'表18'!$1:$4</definedName>
    <definedName name="_xlnm.Print_Titles" localSheetId="2">'目录'!$1:$1</definedName>
    <definedName name="Prix_SMC">[5]!Prix_SMC</definedName>
    <definedName name="s_c_list">'[8]Toolbox'!$A$7:$H$969</definedName>
    <definedName name="SCG" localSheetId="18">'[9]G.1R-Shou COP Gf'!#REF!</definedName>
    <definedName name="SCG" localSheetId="20">'[9]G.1R-Shou COP Gf'!#REF!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olbox">'[11]Toolbox'!$C$5:$T$1578</definedName>
    <definedName name="UFPrn20021029110908">#REF!</definedName>
    <definedName name="UFPrn20060817171006">#REF!</definedName>
    <definedName name="V5.1Fee">'[2]Financ. Overview'!$H$15</definedName>
    <definedName name="Z32_Cost_red" localSheetId="18">'[2]Financ. Overview'!#REF!</definedName>
    <definedName name="Z32_Cost_red" localSheetId="20">'[2]Financ. Overview'!#REF!</definedName>
    <definedName name="Z32_Cost_red">'[2]Financ. Overview'!#REF!</definedName>
    <definedName name="大类">'[14]Sheet1'!$A:$A</definedName>
    <definedName name="单位名称">#REF!</definedName>
    <definedName name="巫云楚雨">[5]!巫云楚雨</definedName>
  </definedNames>
  <calcPr fullCalcOnLoad="1" iterate="1" iterateCount="100" iterateDelta="0.001"/>
</workbook>
</file>

<file path=xl/comments22.xml><?xml version="1.0" encoding="utf-8"?>
<comments xmlns="http://schemas.openxmlformats.org/spreadsheetml/2006/main">
  <authors>
    <author>李欢</author>
  </authors>
  <commentLis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<sst xmlns="http://schemas.openxmlformats.org/spreadsheetml/2006/main" count="3453" uniqueCount="1511">
  <si>
    <t>审查情况：</t>
  </si>
  <si>
    <t>已审查</t>
  </si>
  <si>
    <t>审签情况：</t>
  </si>
  <si>
    <t>已审签</t>
  </si>
  <si>
    <t>佳县财政局</t>
  </si>
  <si>
    <t>编表说明</t>
  </si>
  <si>
    <t>目    录</t>
  </si>
  <si>
    <t>是否空表</t>
  </si>
  <si>
    <t>公开空表的理由</t>
  </si>
  <si>
    <t>否</t>
  </si>
  <si>
    <t xml:space="preserve">  （一）2020年一般公共预算报表</t>
  </si>
  <si>
    <t>是</t>
  </si>
  <si>
    <t>无法预计</t>
  </si>
  <si>
    <t xml:space="preserve">  （二）2020年政府性基金预算报表</t>
  </si>
  <si>
    <t>无此项收入</t>
  </si>
  <si>
    <t>无此项支出</t>
  </si>
  <si>
    <t>单位：万元</t>
  </si>
  <si>
    <r>
      <t>项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目</t>
    </r>
  </si>
  <si>
    <t>2014年
预算数</t>
  </si>
  <si>
    <t>2014年
预算执行数</t>
  </si>
  <si>
    <t>执行数
占预算%</t>
  </si>
  <si>
    <t>执行数
比上年
±%</t>
  </si>
  <si>
    <t>（一）税收收入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</si>
  <si>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、增值税</t>
    </r>
  </si>
  <si>
    <t xml:space="preserve">   2、企业所得税</t>
  </si>
  <si>
    <t xml:space="preserve">   3、个人所得税</t>
  </si>
  <si>
    <t xml:space="preserve">   4、资源税</t>
  </si>
  <si>
    <t xml:space="preserve">   5、城市维护建设税</t>
  </si>
  <si>
    <t xml:space="preserve">   6、房产税</t>
  </si>
  <si>
    <t xml:space="preserve">   7、印花税</t>
  </si>
  <si>
    <t xml:space="preserve">   8、城镇土地使用税</t>
  </si>
  <si>
    <t xml:space="preserve">   9、土地增值税</t>
  </si>
  <si>
    <t xml:space="preserve">   10、车船税</t>
  </si>
  <si>
    <t xml:space="preserve">   11、耕地占用税</t>
  </si>
  <si>
    <t xml:space="preserve">   12、契税</t>
  </si>
  <si>
    <t xml:space="preserve">   13、环境保护税</t>
  </si>
  <si>
    <t xml:space="preserve">   14、其他税收收入</t>
  </si>
  <si>
    <t>（二）非税收入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</si>
  <si>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、专项收入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</si>
  <si>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、行政事业性收费</t>
    </r>
  </si>
  <si>
    <t xml:space="preserve">   3、罚没收入</t>
  </si>
  <si>
    <t xml:space="preserve">   5、国有资产有偿使用收入</t>
  </si>
  <si>
    <t>地方财政收入合计</t>
  </si>
  <si>
    <t>项         目</t>
  </si>
  <si>
    <t>1、一般公共服务</t>
  </si>
  <si>
    <t>2、国防</t>
  </si>
  <si>
    <t>3、公共安全</t>
  </si>
  <si>
    <t>4、教育</t>
  </si>
  <si>
    <t>5、科学技术</t>
  </si>
  <si>
    <t>6、文化旅游体育与传媒</t>
  </si>
  <si>
    <t>7、社会保障和就业</t>
  </si>
  <si>
    <t>8、卫生健康</t>
  </si>
  <si>
    <t>9、节能环保</t>
  </si>
  <si>
    <t>10、城乡社区</t>
  </si>
  <si>
    <t>11、农林水</t>
  </si>
  <si>
    <t>12、交通运输</t>
  </si>
  <si>
    <t>13、资源勘探信息等</t>
  </si>
  <si>
    <t>14、商业服务业等</t>
  </si>
  <si>
    <t>15、金融</t>
  </si>
  <si>
    <t>16、自然资源海洋气象</t>
  </si>
  <si>
    <t>17、住房保障支出</t>
  </si>
  <si>
    <t>18、粮油物资储备</t>
  </si>
  <si>
    <t>支出合计</t>
  </si>
  <si>
    <t>执行数
占调整数%</t>
  </si>
  <si>
    <t>合　　　计</t>
  </si>
  <si>
    <t>项  目</t>
  </si>
  <si>
    <t>金  额</t>
  </si>
  <si>
    <t xml:space="preserve">  返还性收入</t>
  </si>
  <si>
    <t xml:space="preserve">  一般性转移支付收入</t>
  </si>
  <si>
    <t xml:space="preserve">  专项转移支付收入</t>
  </si>
  <si>
    <t>项    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</si>
  <si>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</si>
  <si>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</si>
  <si>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</si>
  <si>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</si>
  <si>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</si>
  <si>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</si>
  <si>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年末地方政府债务余额</t>
  </si>
  <si>
    <t>收入项目</t>
  </si>
  <si>
    <t>2013年
完成数</t>
  </si>
  <si>
    <t>年初
预算数</t>
  </si>
  <si>
    <t>一、本级收入</t>
  </si>
  <si>
    <t>二、上级补助收入</t>
  </si>
  <si>
    <t>收入合计</t>
  </si>
  <si>
    <t>二、上年结余结转收入</t>
  </si>
  <si>
    <t>1、国家电影事业发展专项资金</t>
  </si>
  <si>
    <t>2、大中型水库移民后期扶持基金</t>
  </si>
  <si>
    <t>3、国有土地收益基金</t>
  </si>
  <si>
    <t>4、农业土地开发资金</t>
  </si>
  <si>
    <t>5、城市基础设施配套费</t>
  </si>
  <si>
    <t>6、新型墙体材料专项基金</t>
  </si>
  <si>
    <t>7、彩票公益金</t>
  </si>
  <si>
    <t>8、其他政府性基金收入</t>
  </si>
  <si>
    <t>决算数</t>
  </si>
  <si>
    <t>备注</t>
  </si>
  <si>
    <t xml:space="preserve">  旅游发展基金收入</t>
  </si>
  <si>
    <t xml:space="preserve">  大中型水库移民后期扶持基金收入</t>
  </si>
  <si>
    <t xml:space="preserve">  港口建设费相关收入</t>
  </si>
  <si>
    <t xml:space="preserve">  彩票公益金收入</t>
  </si>
  <si>
    <t>合    计</t>
  </si>
  <si>
    <t>支出项目</t>
  </si>
  <si>
    <t>执行数
比上年增减</t>
  </si>
  <si>
    <t>政府性基金支出</t>
  </si>
  <si>
    <t>1、大中型水库移民后期扶持基金支出</t>
  </si>
  <si>
    <t>2、国有土地使用权出让相关支出</t>
  </si>
  <si>
    <t>4、旅游发展基金支出</t>
  </si>
  <si>
    <t>合      计</t>
  </si>
  <si>
    <t>调出资金</t>
  </si>
  <si>
    <t>3、国有土地使用权出让金</t>
  </si>
  <si>
    <t>4、国有土地收益基金</t>
  </si>
  <si>
    <t>5、农业土地开发资金</t>
  </si>
  <si>
    <t>6、城市基础设施配套费</t>
  </si>
  <si>
    <t>7、新型墙体材料专项基金</t>
  </si>
  <si>
    <t>8、旅游发展基金支出</t>
  </si>
  <si>
    <t>9、彩票公益金</t>
  </si>
  <si>
    <t>10、其他政府性基金收入</t>
  </si>
  <si>
    <t>总      计</t>
  </si>
  <si>
    <t>本级支出</t>
  </si>
  <si>
    <t>1、国有土地使用权出让</t>
  </si>
  <si>
    <t>2、城市基础设施配套费</t>
  </si>
  <si>
    <t>3、其他政府性基金支出</t>
  </si>
  <si>
    <t>专项债务</t>
  </si>
  <si>
    <t>专项债券</t>
  </si>
  <si>
    <t>其他专项债务</t>
  </si>
  <si>
    <t>2019年执行数</t>
  </si>
  <si>
    <t>三公经费</t>
  </si>
  <si>
    <t>合计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</si>
  <si>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</si>
  <si>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</si>
  <si>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</si>
  <si>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</si>
  <si>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</si>
  <si>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2020年
预算数</t>
  </si>
  <si>
    <t>较上年增减</t>
  </si>
  <si>
    <t>决算数比
预算±%</t>
  </si>
  <si>
    <t>金额</t>
  </si>
  <si>
    <t>百分比(%)</t>
  </si>
  <si>
    <t xml:space="preserve">   1、增值税</t>
  </si>
  <si>
    <t xml:space="preserve">   9、车船税</t>
  </si>
  <si>
    <t xml:space="preserve">   10、耕地占用税</t>
  </si>
  <si>
    <t xml:space="preserve">   11、契税</t>
  </si>
  <si>
    <t xml:space="preserve">   12、环境保护税</t>
  </si>
  <si>
    <t xml:space="preserve">   13、其他税收收入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</si>
  <si>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、一般补助收入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</si>
  <si>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、专项补助收入</t>
    </r>
  </si>
  <si>
    <t>三、地方政府债券转贷收入</t>
  </si>
  <si>
    <t>四、调入资金（预算稳定调节基金）</t>
  </si>
  <si>
    <t>五、上年结余</t>
  </si>
  <si>
    <t>三、上解支出</t>
  </si>
  <si>
    <t>合       计</t>
  </si>
  <si>
    <t>地方政府债券还本</t>
  </si>
  <si>
    <t>补充预算稳定调节基金</t>
  </si>
  <si>
    <t>结转下年支出</t>
  </si>
  <si>
    <t>总       计</t>
  </si>
  <si>
    <t>19、灾害防治及应急管理</t>
  </si>
  <si>
    <t>基本支出预算数</t>
  </si>
  <si>
    <t>科目编码</t>
  </si>
  <si>
    <t>科目名称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</si>
  <si>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</si>
  <si>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</si>
  <si>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</si>
  <si>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</si>
  <si>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</si>
  <si>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</si>
  <si>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</si>
  <si>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</si>
  <si>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</si>
  <si>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</si>
  <si>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</si>
  <si>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</si>
  <si>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</si>
  <si>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</si>
  <si>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</si>
  <si>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</si>
  <si>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</si>
  <si>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</si>
  <si>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</si>
  <si>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</si>
  <si>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</si>
  <si>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</si>
  <si>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</si>
  <si>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</si>
  <si>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</si>
  <si>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</si>
  <si>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</si>
  <si>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</si>
  <si>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</si>
  <si>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</si>
  <si>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</si>
  <si>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</si>
  <si>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</si>
  <si>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</si>
  <si>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</si>
  <si>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</si>
  <si>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</si>
  <si>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</si>
  <si>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</si>
  <si>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</si>
  <si>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</si>
  <si>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</si>
  <si>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</si>
  <si>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</si>
  <si>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</si>
  <si>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</si>
  <si>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</si>
  <si>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</si>
  <si>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</si>
  <si>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</si>
  <si>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</si>
  <si>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</si>
  <si>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</si>
  <si>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</si>
  <si>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</si>
  <si>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</si>
  <si>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</si>
  <si>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</si>
  <si>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</si>
  <si>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</si>
  <si>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</si>
  <si>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</si>
  <si>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</si>
  <si>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</si>
  <si>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</si>
  <si>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</si>
  <si>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</si>
  <si>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</si>
  <si>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</si>
  <si>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</si>
  <si>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</si>
  <si>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</si>
  <si>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</si>
  <si>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</si>
  <si>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</si>
  <si>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</si>
  <si>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</si>
  <si>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</si>
  <si>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</si>
  <si>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</si>
  <si>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</si>
  <si>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</si>
  <si>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</si>
  <si>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</si>
  <si>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</si>
  <si>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</si>
  <si>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</si>
  <si>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</si>
  <si>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</si>
  <si>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</si>
  <si>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</si>
  <si>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</si>
  <si>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</si>
  <si>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</si>
  <si>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  专项业务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</si>
  <si>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</si>
  <si>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</si>
  <si>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</si>
  <si>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</si>
  <si>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</si>
  <si>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</si>
  <si>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</si>
  <si>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</si>
  <si>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</si>
  <si>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</si>
  <si>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</si>
  <si>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</si>
  <si>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</si>
  <si>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</si>
  <si>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</si>
  <si>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</si>
  <si>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</si>
  <si>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</si>
  <si>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</si>
  <si>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</si>
  <si>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</si>
  <si>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</si>
  <si>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</si>
  <si>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</si>
  <si>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</si>
  <si>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</si>
  <si>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</si>
  <si>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</si>
  <si>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</si>
  <si>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</si>
  <si>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对外宣传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</si>
  <si>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</si>
  <si>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</si>
  <si>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</si>
  <si>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</si>
  <si>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</si>
  <si>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</si>
  <si>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</si>
  <si>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</si>
  <si>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</si>
  <si>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</si>
  <si>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</si>
  <si>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</si>
  <si>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</si>
  <si>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</si>
  <si>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</si>
  <si>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</si>
  <si>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</si>
  <si>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</si>
  <si>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</si>
  <si>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</si>
  <si>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</si>
  <si>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</si>
  <si>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</si>
  <si>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</si>
  <si>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</si>
  <si>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</si>
  <si>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</si>
  <si>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</si>
  <si>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</si>
  <si>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</si>
  <si>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</si>
  <si>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</si>
  <si>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</si>
  <si>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</si>
  <si>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</si>
  <si>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</si>
  <si>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</si>
  <si>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</si>
  <si>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</si>
  <si>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</si>
  <si>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</si>
  <si>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</si>
  <si>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</si>
  <si>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</si>
  <si>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</si>
  <si>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</si>
  <si>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</si>
  <si>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</si>
  <si>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</si>
  <si>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</si>
  <si>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</si>
  <si>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</si>
  <si>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</si>
  <si>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</si>
  <si>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</si>
  <si>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</si>
  <si>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</si>
  <si>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</si>
  <si>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</si>
  <si>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</si>
  <si>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</si>
  <si>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</si>
  <si>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</si>
  <si>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</si>
  <si>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</si>
  <si>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</si>
  <si>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</si>
  <si>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</si>
  <si>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</si>
  <si>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</si>
  <si>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</si>
  <si>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</si>
  <si>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</si>
  <si>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</si>
  <si>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</si>
  <si>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</si>
  <si>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</si>
  <si>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</si>
  <si>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</si>
  <si>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</si>
  <si>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</si>
  <si>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</si>
  <si>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</si>
  <si>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</si>
  <si>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</si>
  <si>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</si>
  <si>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</si>
  <si>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</si>
  <si>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</si>
  <si>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</si>
  <si>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</si>
  <si>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</si>
  <si>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</si>
  <si>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</si>
  <si>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</si>
  <si>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</si>
  <si>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</si>
  <si>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</si>
  <si>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</si>
  <si>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</si>
  <si>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</si>
  <si>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</si>
  <si>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</si>
  <si>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</si>
  <si>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</si>
  <si>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</si>
  <si>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</si>
  <si>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</si>
  <si>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</si>
  <si>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</si>
  <si>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</si>
  <si>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</si>
  <si>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</si>
  <si>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</si>
  <si>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</si>
  <si>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</si>
  <si>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</si>
  <si>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</si>
  <si>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</si>
  <si>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</si>
  <si>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</si>
  <si>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</si>
  <si>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</si>
  <si>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</si>
  <si>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</si>
  <si>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</si>
  <si>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</si>
  <si>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</si>
  <si>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</si>
  <si>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</si>
  <si>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</si>
  <si>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</si>
  <si>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</si>
  <si>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</si>
  <si>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</si>
  <si>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</si>
  <si>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</si>
  <si>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</si>
  <si>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</si>
  <si>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</si>
  <si>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</si>
  <si>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</si>
  <si>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</si>
  <si>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</si>
  <si>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</si>
  <si>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</si>
  <si>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</si>
  <si>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</si>
  <si>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</si>
  <si>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</si>
  <si>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</si>
  <si>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</si>
  <si>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</si>
  <si>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</si>
  <si>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</si>
  <si>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</si>
  <si>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</si>
  <si>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</si>
  <si>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</si>
  <si>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</si>
  <si>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</si>
  <si>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</si>
  <si>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</si>
  <si>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</si>
  <si>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</si>
  <si>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</si>
  <si>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</si>
  <si>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</si>
  <si>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</si>
  <si>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</si>
  <si>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</si>
  <si>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</si>
  <si>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</si>
  <si>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</si>
  <si>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</si>
  <si>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</si>
  <si>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</si>
  <si>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</si>
  <si>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</si>
  <si>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</si>
  <si>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</si>
  <si>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</si>
  <si>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</si>
  <si>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</si>
  <si>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</si>
  <si>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</si>
  <si>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</si>
  <si>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</si>
  <si>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</si>
  <si>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</si>
  <si>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</si>
  <si>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</si>
  <si>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</si>
  <si>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</si>
  <si>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</si>
  <si>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</si>
  <si>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</si>
  <si>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</si>
  <si>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</si>
  <si>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</si>
  <si>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</si>
  <si>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</si>
  <si>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</si>
  <si>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</si>
  <si>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</si>
  <si>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</si>
  <si>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</si>
  <si>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</si>
  <si>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</si>
  <si>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</si>
  <si>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</si>
  <si>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</si>
  <si>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</si>
  <si>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</si>
  <si>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</si>
  <si>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</si>
  <si>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</si>
  <si>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</si>
  <si>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</si>
  <si>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</si>
  <si>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</si>
  <si>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</si>
  <si>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</si>
  <si>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</si>
  <si>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</si>
  <si>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</si>
  <si>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</si>
  <si>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</si>
  <si>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</si>
  <si>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</si>
  <si>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</si>
  <si>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</si>
  <si>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</si>
  <si>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</si>
  <si>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</si>
  <si>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</si>
  <si>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</si>
  <si>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</si>
  <si>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</si>
  <si>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</si>
  <si>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</si>
  <si>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</si>
  <si>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</si>
  <si>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</si>
  <si>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</si>
  <si>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</si>
  <si>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</si>
  <si>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</si>
  <si>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</si>
  <si>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</si>
  <si>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</si>
  <si>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</si>
  <si>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</si>
  <si>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</si>
  <si>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</si>
  <si>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</si>
  <si>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</si>
  <si>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</si>
  <si>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</si>
  <si>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</si>
  <si>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</si>
  <si>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</si>
  <si>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</si>
  <si>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</si>
  <si>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</si>
  <si>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</si>
  <si>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</si>
  <si>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</si>
  <si>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</si>
  <si>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</si>
  <si>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</si>
  <si>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</si>
  <si>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</si>
  <si>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</si>
  <si>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</si>
  <si>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</si>
  <si>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</si>
  <si>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</si>
  <si>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</si>
  <si>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</si>
  <si>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</si>
  <si>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</si>
  <si>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</si>
  <si>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</si>
  <si>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</si>
  <si>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</si>
  <si>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</si>
  <si>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</si>
  <si>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</si>
  <si>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</si>
  <si>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</si>
  <si>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</si>
  <si>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</si>
  <si>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</si>
  <si>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</si>
  <si>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</si>
  <si>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</si>
  <si>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</si>
  <si>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</si>
  <si>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</si>
  <si>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</si>
  <si>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</si>
  <si>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</si>
  <si>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</si>
  <si>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</si>
  <si>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</si>
  <si>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</si>
  <si>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</si>
  <si>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</si>
  <si>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</si>
  <si>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</si>
  <si>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</si>
  <si>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</si>
  <si>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</si>
  <si>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</si>
  <si>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</si>
  <si>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</si>
  <si>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</si>
  <si>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</si>
  <si>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</si>
  <si>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</si>
  <si>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</si>
  <si>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</si>
  <si>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</si>
  <si>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</si>
  <si>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</si>
  <si>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</si>
  <si>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</si>
  <si>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</si>
  <si>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</si>
  <si>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</si>
  <si>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</si>
  <si>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</si>
  <si>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</si>
  <si>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</si>
  <si>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</si>
  <si>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</si>
  <si>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</si>
  <si>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</si>
  <si>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</si>
  <si>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</si>
  <si>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</si>
  <si>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</si>
  <si>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</si>
  <si>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</si>
  <si>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</si>
  <si>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</si>
  <si>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</si>
  <si>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</si>
  <si>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</si>
  <si>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</si>
  <si>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</si>
  <si>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</si>
  <si>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</si>
  <si>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</si>
  <si>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</si>
  <si>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</si>
  <si>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</si>
  <si>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</si>
  <si>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</si>
  <si>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</si>
  <si>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</si>
  <si>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</si>
  <si>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</si>
  <si>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</si>
  <si>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</si>
  <si>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</si>
  <si>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</si>
  <si>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</si>
  <si>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</si>
  <si>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</si>
  <si>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</si>
  <si>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</si>
  <si>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</si>
  <si>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</si>
  <si>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</si>
  <si>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</si>
  <si>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</si>
  <si>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</si>
  <si>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</si>
  <si>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</si>
  <si>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</si>
  <si>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</si>
  <si>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</si>
  <si>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</si>
  <si>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</si>
  <si>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</si>
  <si>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</si>
  <si>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</si>
  <si>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</si>
  <si>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</si>
  <si>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</si>
  <si>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</si>
  <si>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</si>
  <si>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</si>
  <si>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</si>
  <si>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</si>
  <si>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</si>
  <si>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</si>
  <si>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</si>
  <si>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</si>
  <si>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</si>
  <si>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</si>
  <si>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</si>
  <si>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</si>
  <si>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</si>
  <si>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</si>
  <si>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</si>
  <si>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</si>
  <si>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</si>
  <si>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</si>
  <si>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</si>
  <si>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</si>
  <si>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</si>
  <si>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</si>
  <si>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</si>
  <si>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</si>
  <si>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</si>
  <si>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</si>
  <si>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</si>
  <si>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</si>
  <si>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</si>
  <si>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其他农业农村支出</t>
  </si>
  <si>
    <t xml:space="preserve">    林业和草原</t>
  </si>
  <si>
    <t xml:space="preserve">      事业机构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</si>
  <si>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</si>
  <si>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</si>
  <si>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</si>
  <si>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</si>
  <si>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</si>
  <si>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</si>
  <si>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</si>
  <si>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</si>
  <si>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</si>
  <si>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</si>
  <si>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</si>
  <si>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</si>
  <si>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</si>
  <si>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</si>
  <si>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</si>
  <si>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</si>
  <si>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</si>
  <si>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</si>
  <si>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</si>
  <si>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</si>
  <si>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</si>
  <si>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</si>
  <si>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</si>
  <si>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</si>
  <si>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</si>
  <si>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</si>
  <si>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</si>
  <si>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</si>
  <si>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</si>
  <si>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</si>
  <si>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</si>
  <si>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</si>
  <si>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</si>
  <si>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</si>
  <si>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</si>
  <si>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</si>
  <si>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</si>
  <si>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</si>
  <si>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</si>
  <si>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  南水北调工程建设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</si>
  <si>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</si>
  <si>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</si>
  <si>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</si>
  <si>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</si>
  <si>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</si>
  <si>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</si>
  <si>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</si>
  <si>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</si>
  <si>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</si>
  <si>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</si>
  <si>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</si>
  <si>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</si>
  <si>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</si>
  <si>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</si>
  <si>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</si>
  <si>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</si>
  <si>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</si>
  <si>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</si>
  <si>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</si>
  <si>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</si>
  <si>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</si>
  <si>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</si>
  <si>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</si>
  <si>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</si>
  <si>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</si>
  <si>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</si>
  <si>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</si>
  <si>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</si>
  <si>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</si>
  <si>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</si>
  <si>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</si>
  <si>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</si>
  <si>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</si>
  <si>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</si>
  <si>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</si>
  <si>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</si>
  <si>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</si>
  <si>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</si>
  <si>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</si>
  <si>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</si>
  <si>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</si>
  <si>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</si>
  <si>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</si>
  <si>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</si>
  <si>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</si>
  <si>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</si>
  <si>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</si>
  <si>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</si>
  <si>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</si>
  <si>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</si>
  <si>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</si>
  <si>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</si>
  <si>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</si>
  <si>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</si>
  <si>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</si>
  <si>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</si>
  <si>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</si>
  <si>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</si>
  <si>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</si>
  <si>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</si>
  <si>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</si>
  <si>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</si>
  <si>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</si>
  <si>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</si>
  <si>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</si>
  <si>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</si>
  <si>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</si>
  <si>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</si>
  <si>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</si>
  <si>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</si>
  <si>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</si>
  <si>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</si>
  <si>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</si>
  <si>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</si>
  <si>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</si>
  <si>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</si>
  <si>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</si>
  <si>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</si>
  <si>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</si>
  <si>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</si>
  <si>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</si>
  <si>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</si>
  <si>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</si>
  <si>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</si>
  <si>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</si>
  <si>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</si>
  <si>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</si>
  <si>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</si>
  <si>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</si>
  <si>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</si>
  <si>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</si>
  <si>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</si>
  <si>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</si>
  <si>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</si>
  <si>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</si>
  <si>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</si>
  <si>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</si>
  <si>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</si>
  <si>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</si>
  <si>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</si>
  <si>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</si>
  <si>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</si>
  <si>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</si>
  <si>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</si>
  <si>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</si>
  <si>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</si>
  <si>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</si>
  <si>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</si>
  <si>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</si>
  <si>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</si>
  <si>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</si>
  <si>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</si>
  <si>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</si>
  <si>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</si>
  <si>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</si>
  <si>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</si>
  <si>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</si>
  <si>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</si>
  <si>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</si>
  <si>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</si>
  <si>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</si>
  <si>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</si>
  <si>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</si>
  <si>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</si>
  <si>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</si>
  <si>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</si>
  <si>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</si>
  <si>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</si>
  <si>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</si>
  <si>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</si>
  <si>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</si>
  <si>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</si>
  <si>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</si>
  <si>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</si>
  <si>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</si>
  <si>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</si>
  <si>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</si>
  <si>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</si>
  <si>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</si>
  <si>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</si>
  <si>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</si>
  <si>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</si>
  <si>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</si>
  <si>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</si>
  <si>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</si>
  <si>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</si>
  <si>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</si>
  <si>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</si>
  <si>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</si>
  <si>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</si>
  <si>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</si>
  <si>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</si>
  <si>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</si>
  <si>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</si>
  <si>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</si>
  <si>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</si>
  <si>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</si>
  <si>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</si>
  <si>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</si>
  <si>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</si>
  <si>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</si>
  <si>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</si>
  <si>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</si>
  <si>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</si>
  <si>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</si>
  <si>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</si>
  <si>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地质转产项目财政贴息</t>
  </si>
  <si>
    <t xml:space="preserve">      国外风险勘查</t>
  </si>
  <si>
    <t xml:space="preserve">      其他自然资源事务支出</t>
  </si>
  <si>
    <t xml:space="preserve">      极地考察</t>
  </si>
  <si>
    <t xml:space="preserve">      海港航标维护</t>
  </si>
  <si>
    <t xml:space="preserve">      海水淡化</t>
  </si>
  <si>
    <t xml:space="preserve">      无居民海岛使用金支出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</si>
  <si>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</si>
  <si>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</si>
  <si>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</si>
  <si>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</si>
  <si>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</si>
  <si>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</si>
  <si>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</si>
  <si>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</si>
  <si>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</si>
  <si>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</si>
  <si>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</si>
  <si>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</si>
  <si>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</si>
  <si>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</si>
  <si>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</si>
  <si>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</si>
  <si>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</si>
  <si>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</si>
  <si>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</si>
  <si>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</si>
  <si>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</si>
  <si>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</si>
  <si>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</si>
  <si>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</si>
  <si>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</si>
  <si>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</si>
  <si>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</si>
  <si>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</si>
  <si>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</si>
  <si>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</si>
  <si>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</si>
  <si>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</si>
  <si>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</si>
  <si>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</si>
  <si>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</si>
  <si>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</si>
  <si>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</si>
  <si>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</si>
  <si>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</si>
  <si>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</si>
  <si>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</si>
  <si>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</si>
  <si>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</si>
  <si>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</si>
  <si>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</si>
  <si>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</si>
  <si>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</si>
  <si>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</si>
  <si>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</si>
  <si>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</si>
  <si>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</si>
  <si>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</si>
  <si>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</si>
  <si>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</si>
  <si>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</si>
  <si>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</si>
  <si>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</si>
  <si>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</si>
  <si>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</si>
  <si>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</si>
  <si>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</si>
  <si>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</si>
  <si>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</si>
  <si>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</si>
  <si>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</si>
  <si>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</si>
  <si>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</si>
  <si>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</si>
  <si>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</si>
  <si>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</si>
  <si>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</si>
  <si>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</si>
  <si>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</si>
  <si>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</si>
  <si>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</si>
  <si>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</si>
  <si>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</si>
  <si>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</si>
  <si>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</si>
  <si>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</si>
  <si>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</si>
  <si>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</si>
  <si>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</si>
  <si>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</si>
  <si>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</si>
  <si>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</si>
  <si>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</si>
  <si>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</si>
  <si>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</si>
  <si>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</si>
  <si>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</si>
  <si>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</si>
  <si>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其他灾害防治及应急管理支出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</si>
  <si>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</si>
  <si>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</si>
  <si>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</si>
  <si>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</si>
  <si>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</si>
  <si>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</si>
  <si>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</si>
  <si>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</si>
  <si>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</si>
  <si>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</si>
  <si>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</si>
  <si>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</si>
  <si>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</si>
  <si>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</si>
  <si>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</si>
  <si>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</si>
  <si>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</si>
  <si>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</si>
  <si>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</si>
  <si>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</si>
  <si>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</si>
  <si>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</si>
  <si>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职工医疗保险缴费</t>
  </si>
  <si>
    <t>11</t>
  </si>
  <si>
    <t>住房公积金</t>
  </si>
  <si>
    <t>其他工资福利支出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</si>
  <si>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</si>
  <si>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</si>
  <si>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</si>
  <si>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</si>
  <si>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</si>
  <si>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</si>
  <si>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</si>
  <si>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</si>
  <si>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06</t>
  </si>
  <si>
    <t>电费</t>
  </si>
  <si>
    <t>邮电费</t>
  </si>
  <si>
    <t>取暖费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</si>
  <si>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</si>
  <si>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</si>
  <si>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</si>
  <si>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</si>
  <si>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</si>
  <si>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</si>
  <si>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</si>
  <si>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</si>
  <si>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</si>
  <si>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</si>
  <si>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</si>
  <si>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</si>
  <si>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24</t>
  </si>
  <si>
    <t>被装购置费</t>
  </si>
  <si>
    <t>26</t>
  </si>
  <si>
    <t>劳务费</t>
  </si>
  <si>
    <t>27</t>
  </si>
  <si>
    <t>委托业务费</t>
  </si>
  <si>
    <t>31</t>
  </si>
  <si>
    <t>39</t>
  </si>
  <si>
    <t>其他交通费用</t>
  </si>
  <si>
    <t>99</t>
  </si>
  <si>
    <t>其他商品和服务支出</t>
  </si>
  <si>
    <t>对个人和家庭的补助</t>
  </si>
  <si>
    <t>离休费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</si>
  <si>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</si>
  <si>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</si>
  <si>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</si>
  <si>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</si>
  <si>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</si>
  <si>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</si>
  <si>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</si>
  <si>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</si>
  <si>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</si>
  <si>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</si>
  <si>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</si>
  <si>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预算数</t>
  </si>
  <si>
    <t>一、一般公共服务</t>
  </si>
  <si>
    <t xml:space="preserve">      其他政府办公厅（室）及相关机构事务支出</t>
  </si>
  <si>
    <t>二、外交支出</t>
  </si>
  <si>
    <t>三、国防支出</t>
  </si>
  <si>
    <t>四、公共安全支出</t>
  </si>
  <si>
    <t xml:space="preserve">      检查监督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</si>
  <si>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</si>
  <si>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</si>
  <si>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</si>
  <si>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</si>
  <si>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</si>
  <si>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 xml:space="preserve">      中医（民族）医院</t>
  </si>
  <si>
    <t xml:space="preserve">      中医（民族医）药专项</t>
  </si>
  <si>
    <t>十、节能环保支出</t>
  </si>
  <si>
    <t xml:space="preserve">      天然林保护工程建设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</si>
  <si>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</si>
  <si>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</si>
  <si>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</si>
  <si>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</si>
  <si>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</si>
  <si>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>十一、城乡社区支出</t>
  </si>
  <si>
    <t>十二、农林水支出</t>
  </si>
  <si>
    <t xml:space="preserve">       “三西”农业建设专项补助</t>
  </si>
  <si>
    <t>十三、交通运输支出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</si>
  <si>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</si>
  <si>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</si>
  <si>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</si>
  <si>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</si>
  <si>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</si>
  <si>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</si>
  <si>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</si>
  <si>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 xml:space="preserve">       行政运行</t>
  </si>
  <si>
    <t xml:space="preserve">       一般行政管理事务</t>
  </si>
  <si>
    <t xml:space="preserve">       机关服务</t>
  </si>
  <si>
    <t xml:space="preserve">       事业运行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</si>
  <si>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</si>
  <si>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</si>
  <si>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</si>
  <si>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</si>
  <si>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</si>
  <si>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</si>
  <si>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</si>
  <si>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</si>
  <si>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</si>
  <si>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</si>
  <si>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</si>
  <si>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</si>
  <si>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</si>
  <si>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</si>
  <si>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</si>
  <si>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</si>
  <si>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</si>
  <si>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</si>
  <si>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</si>
  <si>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</si>
  <si>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</si>
  <si>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</si>
  <si>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</si>
  <si>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</si>
  <si>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</si>
  <si>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其他自然灾害救灾及恢复重建支出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</si>
  <si>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</si>
  <si>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</si>
  <si>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</si>
  <si>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</si>
  <si>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</si>
  <si>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</si>
  <si>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</si>
  <si>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</si>
  <si>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</si>
  <si>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</si>
  <si>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</si>
  <si>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</si>
  <si>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</si>
  <si>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</si>
  <si>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</si>
  <si>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</si>
  <si>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</si>
  <si>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</si>
  <si>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</si>
  <si>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已落实
乡镇数</t>
  </si>
  <si>
    <t>未落实
乡镇数</t>
  </si>
  <si>
    <t>专项转移支付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</si>
  <si>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</si>
  <si>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</si>
  <si>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</si>
  <si>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</si>
  <si>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</si>
  <si>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</si>
  <si>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</si>
  <si>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</si>
  <si>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</si>
  <si>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</si>
  <si>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</si>
  <si>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</si>
  <si>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</si>
  <si>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</si>
  <si>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粮油物资储备支出</t>
  </si>
  <si>
    <t>住房保障支出</t>
  </si>
  <si>
    <t>合　计</t>
  </si>
  <si>
    <t>佳州街道办</t>
  </si>
  <si>
    <t>螅镇</t>
  </si>
  <si>
    <t>坑镇</t>
  </si>
  <si>
    <t>店镇</t>
  </si>
  <si>
    <t>木头峪镇</t>
  </si>
  <si>
    <t>佳芦镇</t>
  </si>
  <si>
    <t>乌镇</t>
  </si>
  <si>
    <t>金明寺镇</t>
  </si>
  <si>
    <t>朱官寨镇</t>
  </si>
  <si>
    <t>刘国具镇</t>
  </si>
  <si>
    <t>通镇</t>
  </si>
  <si>
    <t>王家砭镇</t>
  </si>
  <si>
    <t>方塌镇</t>
  </si>
  <si>
    <t>1、国有土地使用权出让收入</t>
  </si>
  <si>
    <t>2、城市基础设施配套费收入</t>
  </si>
  <si>
    <t>三、地方政府性基金收入合计</t>
  </si>
  <si>
    <t>四、上级补助收入</t>
  </si>
  <si>
    <t>五、收入总计</t>
  </si>
  <si>
    <t>一、本级支出</t>
  </si>
  <si>
    <t>二、调出资金</t>
  </si>
  <si>
    <t xml:space="preserve">     福利彩票公益金收入</t>
  </si>
  <si>
    <t xml:space="preserve">     体育彩票公益金收入</t>
  </si>
  <si>
    <t>项　　　目</t>
  </si>
  <si>
    <t>一、利润收入</t>
  </si>
  <si>
    <t>二、股利、股息收入</t>
  </si>
  <si>
    <t>三、产权转让收入</t>
  </si>
  <si>
    <t>四、其他国有资本经营预算收入</t>
  </si>
  <si>
    <t>本年收入合计</t>
  </si>
  <si>
    <t>转移性收入</t>
  </si>
  <si>
    <t>补助收入</t>
  </si>
  <si>
    <t>上年结转</t>
  </si>
  <si>
    <t>收入总计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</si>
  <si>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</si>
  <si>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</si>
  <si>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</si>
  <si>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</si>
  <si>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转移性支出</t>
  </si>
  <si>
    <t>国有资本经营预算调出资金</t>
  </si>
  <si>
    <t>支出总计</t>
  </si>
  <si>
    <t>项      目</t>
  </si>
  <si>
    <t>一、城乡居民基本养老保险基金收入</t>
  </si>
  <si>
    <t>二、城镇职工基本医疗保险基金收入</t>
  </si>
  <si>
    <t>三、城镇居民基本医疗保险基金收入</t>
  </si>
  <si>
    <t>四、新型农村合作医疗基金收入</t>
  </si>
  <si>
    <t>五、工伤保险基金收入</t>
  </si>
  <si>
    <t>一、城乡居民基本养老保险基金支出</t>
  </si>
  <si>
    <t>二、城镇职工基本医疗保险基金支出</t>
  </si>
  <si>
    <t>三、城镇居民基本医疗保险基金支出</t>
  </si>
  <si>
    <t>四、新型农村合作医疗基金支出</t>
  </si>
  <si>
    <t>五、工伤保险基金支出</t>
  </si>
  <si>
    <t>单位</t>
  </si>
  <si>
    <t>“三公”经费预算数较上年执行数下降%</t>
  </si>
  <si>
    <t>佳县</t>
  </si>
  <si>
    <t>调出资金</t>
  </si>
  <si>
    <r>
      <t>合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0"/>
      </rPr>
      <t>计</t>
    </r>
  </si>
  <si>
    <t>佳县2020年财政预算执行情况和2021年财政预算草案附表</t>
  </si>
  <si>
    <t xml:space="preserve">    三、2021年专项转移支付分项目收入和分乡镇收入情况表因年初无法预计，故表20、表21为空表。</t>
  </si>
  <si>
    <t xml:space="preserve">    四、2021年政府性基金上级补助收入因年初无法预计，故表24为空表。</t>
  </si>
  <si>
    <t xml:space="preserve">    五、2021年我县未编制国有资本经营预算和社会保险预算，故表25、表26、表27、表28为空表。</t>
  </si>
  <si>
    <t>二、2021年财政预算草案附表</t>
  </si>
  <si>
    <t xml:space="preserve">  （一）2021年一般公共预算报表</t>
  </si>
  <si>
    <t xml:space="preserve">      表12 佳县2021年一般公共预算收入预算表</t>
  </si>
  <si>
    <t xml:space="preserve">      表13 佳县2021年一般公共预算税收返还和转移支付预算表</t>
  </si>
  <si>
    <t xml:space="preserve">      表14 佳县2021年一般公共预算支出预算表</t>
  </si>
  <si>
    <t xml:space="preserve">      表15 佳县2021年一般公共预算本级支出预算表</t>
  </si>
  <si>
    <t xml:space="preserve">      表16 佳县2021年一般公共预算本级基本支出预算表</t>
  </si>
  <si>
    <t xml:space="preserve">      表17 佳县2021年一般公共预算本级支出功能分类预算表</t>
  </si>
  <si>
    <t xml:space="preserve">      表18 佳县2021年一般公共预算本级支出经济分类预算表</t>
  </si>
  <si>
    <t xml:space="preserve">      表19 佳县2021年一般公共预算支出功能分类预算表（新科目）</t>
  </si>
  <si>
    <t xml:space="preserve">      表20 佳县2021年专项转移支付分项目收入预算表</t>
  </si>
  <si>
    <t xml:space="preserve">      表21 2021年专项转移支付分乡镇预算情况表</t>
  </si>
  <si>
    <t xml:space="preserve">  （二）2021年政府性基金预算报表</t>
  </si>
  <si>
    <t xml:space="preserve">      表22 佳县2021年政府性基金收入预算表</t>
  </si>
  <si>
    <t xml:space="preserve">      表23 佳县2021年政府性基金支出预算表</t>
  </si>
  <si>
    <t xml:space="preserve">      表24 佳县2021年政府性基金上级补助收入预算表</t>
  </si>
  <si>
    <t xml:space="preserve">  （三）2021年国有资本经营预算报表</t>
  </si>
  <si>
    <t xml:space="preserve">      表25 本级2021年国有资本经营收入预算表</t>
  </si>
  <si>
    <t xml:space="preserve">      表26 本级2021年国有资本经营支出预算表</t>
  </si>
  <si>
    <t xml:space="preserve">  （四）2021年社会保险基金预算报表</t>
  </si>
  <si>
    <t xml:space="preserve">      表27 佳县2021年社会保险基金收入预算表</t>
  </si>
  <si>
    <t xml:space="preserve">      表28 佳县2021年社会保险基金支出预算表</t>
  </si>
  <si>
    <t xml:space="preserve">  （五）2021年“三公”经费报表</t>
  </si>
  <si>
    <t>一、2020年财政预算执行情况附表</t>
  </si>
  <si>
    <t xml:space="preserve">      表1 佳县2020年一般公共预算收入执行情况表</t>
  </si>
  <si>
    <t xml:space="preserve">      表2 佳县2020年一般公共预算支出执行情况表</t>
  </si>
  <si>
    <t xml:space="preserve">      表3 佳县2020年一般公共预算本级支出执行情况表</t>
  </si>
  <si>
    <t xml:space="preserve">      表4 佳县2020年一般公共预算税收返还和转移支付表</t>
  </si>
  <si>
    <t xml:space="preserve">      表5 佳县2020年政府一般债务限额和余额情况表</t>
  </si>
  <si>
    <t xml:space="preserve">      表6 佳县2020年政府性基金预算收入执行情况表</t>
  </si>
  <si>
    <t xml:space="preserve">      表7 佳县2020年政府性基金上级补助收入情况表</t>
  </si>
  <si>
    <t xml:space="preserve">      表8 佳县2020年政府性基金预算支出执行情况表</t>
  </si>
  <si>
    <t xml:space="preserve">      表9 佳县2020年本级政府性基金预算支出执行情况表</t>
  </si>
  <si>
    <t xml:space="preserve">      表10 佳县2020年政府专项债务限额和余额情况表</t>
  </si>
  <si>
    <t xml:space="preserve">  （三）2020年“三公”经费报表</t>
  </si>
  <si>
    <t xml:space="preserve">      表11 佳县2020年“三公”经费执行情况表</t>
  </si>
  <si>
    <t>项    目</t>
  </si>
  <si>
    <t>佳县2020年一般公共预算收入执行情况表</t>
  </si>
  <si>
    <t>2020年
执行数</t>
  </si>
  <si>
    <t>佳县2020年一般公共预算支出执行情况表</t>
  </si>
  <si>
    <t>佳县2020年一般公共预算本级支出执行情况表</t>
  </si>
  <si>
    <t>2020年
调整数</t>
  </si>
  <si>
    <t>佳县2020年政府一般债务限额和余额情况表</t>
  </si>
  <si>
    <t>2020年地方政府债务余额限额(预算数)</t>
  </si>
  <si>
    <t>2020年地方政府债务(转贷)收入</t>
  </si>
  <si>
    <t>2020年地方政府债务还本支出</t>
  </si>
  <si>
    <t>2020年采用其他方式化解的债务本金</t>
  </si>
  <si>
    <t>佳县2020年政府性基金预算收入执行情况表</t>
  </si>
  <si>
    <t>佳县2020年政府性基金上级补助收入情况表</t>
  </si>
  <si>
    <t>佳县2020年政府性基金预算支出执行情况表</t>
  </si>
  <si>
    <t>佳县2020年本级政府性基金预算支出执行情况表</t>
  </si>
  <si>
    <t>佳县2020年政府专项债务限额和余额情况表</t>
  </si>
  <si>
    <t>佳县2020年“三公”经费执行情况表</t>
  </si>
  <si>
    <t>2020年执行数</t>
  </si>
  <si>
    <t>2019年
决算数</t>
  </si>
  <si>
    <t>2019年末地方政府债务余额</t>
  </si>
  <si>
    <t>“三公”经费较2019年执行数下降%</t>
  </si>
  <si>
    <r>
      <t>“三公”经费较201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年执行数下降%</t>
    </r>
  </si>
  <si>
    <t xml:space="preserve">   6、政府住房基金收入</t>
  </si>
  <si>
    <r>
      <t>1</t>
    </r>
    <r>
      <rPr>
        <sz val="11"/>
        <rFont val="宋体"/>
        <family val="0"/>
      </rPr>
      <t>9</t>
    </r>
    <r>
      <rPr>
        <sz val="11"/>
        <rFont val="宋体"/>
        <family val="0"/>
      </rPr>
      <t>、灾害防治及应急管理</t>
    </r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</si>
  <si>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、 预备费</t>
    </r>
  </si>
  <si>
    <r>
      <t>21</t>
    </r>
    <r>
      <rPr>
        <sz val="11"/>
        <rFont val="宋体"/>
        <family val="0"/>
      </rPr>
      <t>、债务付息</t>
    </r>
  </si>
  <si>
    <r>
      <t>22</t>
    </r>
    <r>
      <rPr>
        <sz val="11"/>
        <rFont val="宋体"/>
        <family val="0"/>
      </rPr>
      <t>、债务发行费用</t>
    </r>
  </si>
  <si>
    <r>
      <t>2</t>
    </r>
    <r>
      <rPr>
        <sz val="11"/>
        <rFont val="宋体"/>
        <family val="0"/>
      </rPr>
      <t>1</t>
    </r>
    <r>
      <rPr>
        <sz val="11"/>
        <rFont val="宋体"/>
        <family val="0"/>
      </rPr>
      <t>、债务付息</t>
    </r>
  </si>
  <si>
    <r>
      <t>2</t>
    </r>
    <r>
      <rPr>
        <sz val="11"/>
        <rFont val="宋体"/>
        <family val="0"/>
      </rPr>
      <t>2</t>
    </r>
    <r>
      <rPr>
        <sz val="11"/>
        <rFont val="宋体"/>
        <family val="0"/>
      </rPr>
      <t>、债务发行费用</t>
    </r>
  </si>
  <si>
    <t>合　　　计</t>
  </si>
  <si>
    <t>23、其他支出</t>
  </si>
  <si>
    <r>
      <t>20</t>
    </r>
    <r>
      <rPr>
        <sz val="11"/>
        <rFont val="宋体"/>
        <family val="0"/>
      </rPr>
      <t>、 其他支出</t>
    </r>
  </si>
  <si>
    <t>2020年
预算调整数</t>
  </si>
  <si>
    <t>1、国有土地使用权出让收入</t>
  </si>
  <si>
    <t>2、城市基础设施配套费收入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</si>
  <si>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抗疫特别国债收入</t>
    </r>
  </si>
  <si>
    <t>佳县2020年一般公共预算税收返还和转移支付表</t>
  </si>
  <si>
    <t>5、港口建设费相关支出</t>
  </si>
  <si>
    <t>6、彩票公益金相关支出</t>
  </si>
  <si>
    <t>7、其他政府性基金相关支出</t>
  </si>
  <si>
    <t xml:space="preserve">   8、其他地方自行试点项目收益专项债券付息支出</t>
  </si>
  <si>
    <t>3、新增建设用地土地有偿使用费相关支出</t>
  </si>
  <si>
    <t xml:space="preserve">   9、其他地方自行试点项目收益专项债券发行费用支出</t>
  </si>
  <si>
    <t xml:space="preserve">   10、抗疫特别国债相关支出</t>
  </si>
  <si>
    <t xml:space="preserve">   6、政府住房基金收入</t>
  </si>
  <si>
    <t xml:space="preserve">   4、国有资本经营收入</t>
  </si>
  <si>
    <t xml:space="preserve">   4、国有资本经营收入</t>
  </si>
  <si>
    <r>
      <t xml:space="preserve">   </t>
    </r>
    <r>
      <rPr>
        <sz val="11"/>
        <rFont val="宋体"/>
        <family val="0"/>
      </rPr>
      <t>5</t>
    </r>
    <r>
      <rPr>
        <sz val="11"/>
        <rFont val="宋体"/>
        <family val="0"/>
      </rPr>
      <t>、国有资产有偿使用收入</t>
    </r>
  </si>
  <si>
    <t>20、 其他支出</t>
  </si>
  <si>
    <t>21、债务付息</t>
  </si>
  <si>
    <t>22、债务发行费用</t>
  </si>
  <si>
    <t>一、总支出</t>
  </si>
  <si>
    <t>佳县2021年一般公共预算收入预算表</t>
  </si>
  <si>
    <t>2021年
预算数</t>
  </si>
  <si>
    <t>佳县2021年一般公共预算税收返还和转移支付预算表</t>
  </si>
  <si>
    <t>佳县2021年一般公共预算支出预算表</t>
  </si>
  <si>
    <t>佳县2021年一般公共预算本级支出预算表</t>
  </si>
  <si>
    <t>佳县2021年一般公共预算本级基本支出预算表</t>
  </si>
  <si>
    <t>佳县2021年一般公共预算本级支出功能分类预算表</t>
  </si>
  <si>
    <t>佳县2021年一般公共预算本级支出经济分类预算表</t>
  </si>
  <si>
    <t>佳县2021年一般公共预算支出功能分类预算表</t>
  </si>
  <si>
    <t>佳县2021年专项转移支付分项目收入预算表</t>
  </si>
  <si>
    <t>2021年专项转移支付分乡镇预算情况表</t>
  </si>
  <si>
    <t>佳县2021年政府性基金预算收入预算表</t>
  </si>
  <si>
    <t>佳县2021年政府性基金预算支出预算表</t>
  </si>
  <si>
    <t>佳县2021年政府性基金上级补助收入预算表</t>
  </si>
  <si>
    <t>本级2021年国有资本经营收入预算表</t>
  </si>
  <si>
    <t>2021年预算
比上年±%</t>
  </si>
  <si>
    <t>本级2021年国有资本经营支出预算表</t>
  </si>
  <si>
    <t>佳县2021年社会保险基金收入预算表</t>
  </si>
  <si>
    <t>2021年预算数</t>
  </si>
  <si>
    <t>佳县2021年社会保险基金支出预算表</t>
  </si>
  <si>
    <t>佳县2021年“三公”经费预算表</t>
  </si>
  <si>
    <r>
      <t>“三公”经费较201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年执行数下降%</t>
    </r>
  </si>
  <si>
    <t>项目</t>
  </si>
  <si>
    <t>上年决算（执行)数</t>
  </si>
  <si>
    <t xml:space="preserve">      专项业务及机关事务管理</t>
  </si>
  <si>
    <t xml:space="preserve">      税收业务</t>
  </si>
  <si>
    <t xml:space="preserve">      巡视工作</t>
  </si>
  <si>
    <t xml:space="preserve">      知识产权战略和规划</t>
  </si>
  <si>
    <t xml:space="preserve">      国际合作与交流</t>
  </si>
  <si>
    <t xml:space="preserve">    党委办公厅（室）及相关机构事务</t>
  </si>
  <si>
    <t xml:space="preserve">      其他党委办公厅（室）及相关机构事务支出</t>
  </si>
  <si>
    <t xml:space="preserve">      信息安全事务</t>
  </si>
  <si>
    <t xml:space="preserve">      特勤业务</t>
  </si>
  <si>
    <t xml:space="preserve">      移民事务</t>
  </si>
  <si>
    <t xml:space="preserve">      律师管理</t>
  </si>
  <si>
    <t xml:space="preserve">      公共法律服务</t>
  </si>
  <si>
    <t xml:space="preserve">      国家司法救助支出</t>
  </si>
  <si>
    <t xml:space="preserve">      中等职业教育</t>
  </si>
  <si>
    <t xml:space="preserve">      实验室及相关设施</t>
  </si>
  <si>
    <t xml:space="preserve">      科技人才队伍建设</t>
  </si>
  <si>
    <t xml:space="preserve">      共性技术研究与开发</t>
  </si>
  <si>
    <t xml:space="preserve">      其他科技重大项目</t>
  </si>
  <si>
    <t xml:space="preserve">      监测监管</t>
  </si>
  <si>
    <t xml:space="preserve">      传输发射</t>
  </si>
  <si>
    <t xml:space="preserve">      广播电视事务</t>
  </si>
  <si>
    <t xml:space="preserve">      社会组织管理</t>
  </si>
  <si>
    <t xml:space="preserve">    行政事业单位养老支出</t>
  </si>
  <si>
    <t xml:space="preserve">      行政单位离退休</t>
  </si>
  <si>
    <t xml:space="preserve">      对机关事业单位职业年金的补助</t>
  </si>
  <si>
    <t xml:space="preserve">      其他行政事业单位养老支出</t>
  </si>
  <si>
    <t xml:space="preserve">      促进创业补贴</t>
  </si>
  <si>
    <t xml:space="preserve">      康复辅具</t>
  </si>
  <si>
    <t xml:space="preserve">      养老服务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</si>
  <si>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</si>
  <si>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</si>
  <si>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</si>
  <si>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  妇幼保健医院</t>
  </si>
  <si>
    <t xml:space="preserve">      康复医院</t>
  </si>
  <si>
    <t xml:space="preserve">      土壤</t>
  </si>
  <si>
    <t xml:space="preserve">    退耕还林还草</t>
  </si>
  <si>
    <t xml:space="preserve">      其他退耕还林还草支出</t>
  </si>
  <si>
    <t xml:space="preserve">    农业农村</t>
  </si>
  <si>
    <t xml:space="preserve">      农田建设</t>
  </si>
  <si>
    <t xml:space="preserve">      森林资源培育</t>
  </si>
  <si>
    <t xml:space="preserve">      农村水利</t>
  </si>
  <si>
    <t xml:space="preserve">      水利建设征地及移民支出</t>
  </si>
  <si>
    <t xml:space="preserve">      南水北调工程管理</t>
  </si>
  <si>
    <t xml:space="preserve">      对村级公益事业建设的补助</t>
  </si>
  <si>
    <t>十四、资源勘探工业信息等支出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</si>
  <si>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</si>
  <si>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</si>
  <si>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</si>
  <si>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减免房租补贴</t>
  </si>
  <si>
    <t xml:space="preserve">    其他资源勘探工业信息等支出</t>
  </si>
  <si>
    <t xml:space="preserve">      其他资源勘探工业信息等支出</t>
  </si>
  <si>
    <t xml:space="preserve">      重点企业贷款贴息</t>
  </si>
  <si>
    <t xml:space="preserve">      地质勘查与矿产资源管理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</si>
  <si>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</si>
  <si>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</si>
  <si>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</si>
  <si>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</si>
  <si>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深海调查与资源开发</t>
  </si>
  <si>
    <t xml:space="preserve">      海洋战略规划与预警监测</t>
  </si>
  <si>
    <t xml:space="preserve">      基础测绘与地理信息监管</t>
  </si>
  <si>
    <t xml:space="preserve">      老旧小区改造</t>
  </si>
  <si>
    <t xml:space="preserve">      住房租赁市场发展</t>
  </si>
  <si>
    <t xml:space="preserve">    粮油物资事务</t>
  </si>
  <si>
    <t xml:space="preserve">      财务与审计支出</t>
  </si>
  <si>
    <t xml:space="preserve">      信息统计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</si>
  <si>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</si>
  <si>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</si>
  <si>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</si>
  <si>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</si>
  <si>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  成品油储备</t>
  </si>
  <si>
    <t xml:space="preserve">      储备粮（油）库建设</t>
  </si>
  <si>
    <t xml:space="preserve">      应急物资储备</t>
  </si>
  <si>
    <t xml:space="preserve">      地震事业机构</t>
  </si>
  <si>
    <t xml:space="preserve">      其他自然灾害救灾及恢复重建支出</t>
  </si>
  <si>
    <t>二十三、债务付息支出</t>
  </si>
  <si>
    <t>二十四、债务发行费用支出</t>
  </si>
  <si>
    <t>二十五、其他支出</t>
  </si>
  <si>
    <t xml:space="preserve">    年初预留</t>
  </si>
  <si>
    <t>预算数为决算（执行）数%</t>
  </si>
  <si>
    <t>支出合计</t>
  </si>
  <si>
    <t>3、其他地方自行试点项目收益专项债券收入</t>
  </si>
  <si>
    <r>
      <t>3、</t>
    </r>
    <r>
      <rPr>
        <sz val="11"/>
        <rFont val="宋体"/>
        <family val="0"/>
      </rPr>
      <t>其他地方自行试点项目收益专项债券收入</t>
    </r>
  </si>
  <si>
    <t>3、其他地方自行试点项目收益专项债券付息及发行费用支出</t>
  </si>
  <si>
    <r>
      <t>　　说明：1、综合考虑目前公务用车实际情况及油价等社会价格因素，2021年公务用车运行维护费预计支出475</t>
    </r>
    <r>
      <rPr>
        <sz val="11"/>
        <rFont val="宋体"/>
        <family val="0"/>
      </rPr>
      <t>万元，较2020年执行数增长</t>
    </r>
    <r>
      <rPr>
        <sz val="11"/>
        <rFont val="宋体"/>
        <family val="0"/>
      </rPr>
      <t>1.6</t>
    </r>
    <r>
      <rPr>
        <sz val="11"/>
        <rFont val="宋体"/>
        <family val="0"/>
      </rPr>
      <t>%；2、根据年初部门预算情况，预计2021年公务用车购置费</t>
    </r>
    <r>
      <rPr>
        <sz val="11"/>
        <rFont val="宋体"/>
        <family val="0"/>
      </rPr>
      <t>100</t>
    </r>
    <r>
      <rPr>
        <sz val="11"/>
        <rFont val="宋体"/>
        <family val="0"/>
      </rPr>
      <t>万元，较2020年执行数下降</t>
    </r>
    <r>
      <rPr>
        <sz val="11"/>
        <rFont val="宋体"/>
        <family val="0"/>
      </rPr>
      <t>8</t>
    </r>
    <r>
      <rPr>
        <sz val="11"/>
        <rFont val="宋体"/>
        <family val="0"/>
      </rPr>
      <t>%；3、考虑到各单位实际接待情况及物价水平，2021年全县部门公务接待费预计支出</t>
    </r>
    <r>
      <rPr>
        <sz val="11"/>
        <rFont val="宋体"/>
        <family val="0"/>
      </rPr>
      <t>285</t>
    </r>
    <r>
      <rPr>
        <sz val="11"/>
        <rFont val="宋体"/>
        <family val="0"/>
      </rPr>
      <t>万元，与2020年执行数持平。</t>
    </r>
  </si>
  <si>
    <r>
      <t xml:space="preserve">    一、由于2020年与上级财政最终决算没有确定，2020</t>
    </r>
    <r>
      <rPr>
        <sz val="12"/>
        <rFont val="宋体"/>
        <family val="0"/>
      </rPr>
      <t>年一般公共预算税收返还和转移支付收入没有最终确定，故表</t>
    </r>
    <r>
      <rPr>
        <sz val="12"/>
        <rFont val="宋体"/>
        <family val="0"/>
      </rPr>
      <t>4</t>
    </r>
    <r>
      <rPr>
        <sz val="12"/>
        <rFont val="宋体"/>
        <family val="0"/>
      </rPr>
      <t>为空表。</t>
    </r>
  </si>
  <si>
    <t xml:space="preserve">    二、由于2020年与上级财政最终决算没有确定，表12上级补助收入相关数据未添写，表13上级补助收入分项目金额暂未添写；表14相关数据未添写。</t>
  </si>
  <si>
    <t>是</t>
  </si>
  <si>
    <r>
      <t>1</t>
    </r>
    <r>
      <rPr>
        <sz val="11"/>
        <rFont val="宋体"/>
        <family val="0"/>
      </rPr>
      <t>2</t>
    </r>
  </si>
  <si>
    <t>工伤保险</t>
  </si>
  <si>
    <t>其他社会保障缴费</t>
  </si>
  <si>
    <t>公务用车购置</t>
  </si>
  <si>
    <r>
      <t xml:space="preserve">      表</t>
    </r>
    <r>
      <rPr>
        <sz val="11"/>
        <rFont val="宋体"/>
        <family val="0"/>
      </rPr>
      <t>2</t>
    </r>
    <r>
      <rPr>
        <sz val="11"/>
        <rFont val="宋体"/>
        <family val="0"/>
      </rPr>
      <t>9 佳县2021年“三公”经费预算表</t>
    </r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</si>
  <si>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</si>
  <si>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</si>
  <si>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</si>
  <si>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</si>
  <si>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</si>
  <si>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</si>
  <si>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</si>
  <si>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</si>
  <si>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</si>
  <si>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</si>
  <si>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</si>
  <si>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</si>
  <si>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</si>
  <si>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</si>
  <si>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</si>
  <si>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</si>
  <si>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</si>
  <si>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</si>
  <si>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>上级补助收入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</si>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</sst>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_ ;_ * \-#,##0_ ;_ * &quot;-&quot;??_ ;_ @_ "/>
    <numFmt numFmtId="178" formatCode="0_ "/>
    <numFmt numFmtId="179" formatCode="0.0%"/>
    <numFmt numFmtId="180" formatCode="0.00_);\(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6"/>
      <name val="方正小标宋_GBK"/>
      <family val="0"/>
    </font>
    <font>
      <sz val="11"/>
      <name val="黑体"/>
      <family val="3"/>
    </font>
    <font>
      <b/>
      <sz val="10"/>
      <name val="Helv"/>
      <family val="2"/>
    </font>
    <font>
      <sz val="14"/>
      <name val="宋体"/>
      <family val="0"/>
    </font>
    <font>
      <sz val="20"/>
      <name val="方正小标宋简体"/>
      <family val="4"/>
    </font>
    <font>
      <b/>
      <sz val="18"/>
      <name val="宋体"/>
      <family val="0"/>
    </font>
    <font>
      <sz val="24"/>
      <name val="方正小标宋简体"/>
      <family val="4"/>
    </font>
    <font>
      <sz val="18"/>
      <name val="宋体"/>
      <family val="0"/>
    </font>
    <font>
      <sz val="17"/>
      <name val="黑体"/>
      <family val="3"/>
    </font>
    <font>
      <sz val="11"/>
      <name val="Times New Roman"/>
      <family val="1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41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" fillId="0" borderId="0" xfId="41" applyFont="1" applyAlignment="1">
      <alignment horizontal="right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right" vertical="center" wrapText="1"/>
      <protection/>
    </xf>
    <xf numFmtId="0" fontId="2" fillId="0" borderId="10" xfId="41" applyFont="1" applyBorder="1" applyAlignment="1">
      <alignment horizontal="left" vertical="center" indent="1"/>
      <protection/>
    </xf>
    <xf numFmtId="177" fontId="2" fillId="0" borderId="10" xfId="52" applyNumberFormat="1" applyFont="1" applyBorder="1" applyAlignment="1">
      <alignment vertical="center"/>
    </xf>
    <xf numFmtId="177" fontId="2" fillId="0" borderId="10" xfId="41" applyNumberFormat="1" applyFont="1" applyBorder="1" applyAlignment="1">
      <alignment horizontal="right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177" fontId="5" fillId="0" borderId="10" xfId="52" applyNumberFormat="1" applyFont="1" applyBorder="1" applyAlignment="1">
      <alignment vertical="center"/>
    </xf>
    <xf numFmtId="0" fontId="5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horizontal="right"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11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 wrapText="1"/>
      <protection/>
    </xf>
    <xf numFmtId="177" fontId="5" fillId="0" borderId="12" xfId="41" applyNumberFormat="1" applyFont="1" applyBorder="1" applyAlignment="1">
      <alignment horizontal="right" vertical="center" wrapText="1"/>
      <protection/>
    </xf>
    <xf numFmtId="0" fontId="6" fillId="0" borderId="0" xfId="41" applyFont="1" applyAlignment="1">
      <alignment vertical="center"/>
      <protection/>
    </xf>
    <xf numFmtId="177" fontId="2" fillId="0" borderId="12" xfId="41" applyNumberFormat="1" applyFont="1" applyBorder="1" applyAlignment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2" xfId="5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4" xfId="0" applyFont="1" applyFill="1" applyBorder="1" applyAlignment="1">
      <alignment horizontal="left" vertical="center" wrapText="1" indent="2"/>
    </xf>
    <xf numFmtId="0" fontId="2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0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2" fillId="33" borderId="10" xfId="0" applyFont="1" applyFill="1" applyBorder="1" applyAlignment="1">
      <alignment vertical="center"/>
    </xf>
    <xf numFmtId="177" fontId="2" fillId="33" borderId="10" xfId="52" applyNumberFormat="1" applyFont="1" applyFill="1" applyBorder="1" applyAlignment="1">
      <alignment vertical="center"/>
    </xf>
    <xf numFmtId="0" fontId="2" fillId="0" borderId="12" xfId="41" applyNumberFormat="1" applyFont="1" applyFill="1" applyBorder="1" applyAlignment="1">
      <alignment horizontal="right" vertical="center" wrapText="1"/>
      <protection/>
    </xf>
    <xf numFmtId="0" fontId="0" fillId="0" borderId="0" xfId="41" applyFont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33" borderId="12" xfId="41" applyNumberFormat="1" applyFont="1" applyFill="1" applyBorder="1" applyAlignment="1">
      <alignment horizontal="right" vertical="center" wrapText="1"/>
      <protection/>
    </xf>
    <xf numFmtId="177" fontId="0" fillId="33" borderId="10" xfId="52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61" fillId="0" borderId="10" xfId="0" applyFont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176" fontId="5" fillId="0" borderId="10" xfId="52" applyNumberFormat="1" applyFont="1" applyFill="1" applyBorder="1" applyAlignment="1">
      <alignment vertical="center"/>
    </xf>
    <xf numFmtId="176" fontId="2" fillId="0" borderId="10" xfId="52" applyNumberFormat="1" applyFont="1" applyFill="1" applyBorder="1" applyAlignment="1">
      <alignment vertical="center"/>
    </xf>
    <xf numFmtId="177" fontId="2" fillId="0" borderId="10" xfId="41" applyNumberFormat="1" applyFont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vertical="center"/>
      <protection/>
    </xf>
    <xf numFmtId="177" fontId="0" fillId="0" borderId="0" xfId="41" applyNumberFormat="1" applyFont="1" applyAlignment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/>
    </xf>
    <xf numFmtId="0" fontId="62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 wrapText="1"/>
    </xf>
    <xf numFmtId="3" fontId="61" fillId="34" borderId="1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>
      <alignment vertical="center"/>
    </xf>
    <xf numFmtId="179" fontId="2" fillId="0" borderId="0" xfId="41" applyNumberFormat="1" applyFont="1" applyFill="1" applyAlignment="1">
      <alignment vertical="center"/>
      <protection/>
    </xf>
    <xf numFmtId="179" fontId="2" fillId="0" borderId="0" xfId="41" applyNumberFormat="1" applyFont="1" applyFill="1" applyAlignment="1">
      <alignment horizontal="right" vertical="center"/>
      <protection/>
    </xf>
    <xf numFmtId="179" fontId="2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77" fontId="2" fillId="0" borderId="10" xfId="52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Font="1" applyBorder="1" applyAlignment="1">
      <alignment horizontal="center" vertical="center"/>
    </xf>
    <xf numFmtId="10" fontId="2" fillId="0" borderId="10" xfId="41" applyNumberFormat="1" applyFont="1" applyFill="1" applyBorder="1" applyAlignment="1">
      <alignment horizontal="right" vertical="center" wrapText="1"/>
      <protection/>
    </xf>
    <xf numFmtId="10" fontId="2" fillId="0" borderId="10" xfId="33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right" vertical="center" wrapText="1"/>
    </xf>
    <xf numFmtId="10" fontId="2" fillId="0" borderId="10" xfId="33" applyNumberFormat="1" applyFont="1" applyFill="1" applyBorder="1" applyAlignment="1">
      <alignment vertical="center"/>
    </xf>
    <xf numFmtId="10" fontId="5" fillId="0" borderId="10" xfId="41" applyNumberFormat="1" applyFont="1" applyFill="1" applyBorder="1" applyAlignment="1">
      <alignment horizontal="right" vertical="center" wrapText="1"/>
      <protection/>
    </xf>
    <xf numFmtId="10" fontId="5" fillId="0" borderId="10" xfId="33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right" vertical="center" wrapText="1"/>
    </xf>
    <xf numFmtId="10" fontId="5" fillId="0" borderId="10" xfId="33" applyNumberFormat="1" applyFont="1" applyFill="1" applyBorder="1" applyAlignment="1">
      <alignment vertical="center"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177" fontId="2" fillId="0" borderId="10" xfId="52" applyNumberFormat="1" applyFont="1" applyBorder="1" applyAlignment="1">
      <alignment vertical="center" wrapText="1"/>
    </xf>
    <xf numFmtId="176" fontId="2" fillId="0" borderId="10" xfId="41" applyNumberFormat="1" applyFont="1" applyFill="1" applyBorder="1" applyAlignment="1">
      <alignment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177" fontId="5" fillId="0" borderId="10" xfId="52" applyNumberFormat="1" applyFont="1" applyBorder="1" applyAlignment="1">
      <alignment vertical="center" wrapText="1"/>
    </xf>
    <xf numFmtId="0" fontId="2" fillId="0" borderId="10" xfId="41" applyFont="1" applyBorder="1" applyAlignment="1">
      <alignment vertical="center" wrapText="1"/>
      <protection/>
    </xf>
    <xf numFmtId="0" fontId="5" fillId="0" borderId="10" xfId="41" applyFont="1" applyBorder="1" applyAlignment="1">
      <alignment vertical="center" wrapText="1"/>
      <protection/>
    </xf>
    <xf numFmtId="10" fontId="5" fillId="0" borderId="10" xfId="52" applyNumberFormat="1" applyFont="1" applyFill="1" applyBorder="1" applyAlignment="1">
      <alignment vertical="center"/>
    </xf>
    <xf numFmtId="10" fontId="5" fillId="0" borderId="10" xfId="41" applyNumberFormat="1" applyFont="1" applyFill="1" applyBorder="1" applyAlignment="1">
      <alignment vertical="center"/>
      <protection/>
    </xf>
    <xf numFmtId="10" fontId="2" fillId="0" borderId="10" xfId="52" applyNumberFormat="1" applyFont="1" applyFill="1" applyBorder="1" applyAlignment="1">
      <alignment vertical="center"/>
    </xf>
    <xf numFmtId="10" fontId="2" fillId="0" borderId="10" xfId="41" applyNumberFormat="1" applyFont="1" applyFill="1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177" fontId="6" fillId="0" borderId="0" xfId="41" applyNumberFormat="1" applyFont="1" applyAlignment="1">
      <alignment vertical="center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33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0" xfId="33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41" applyFont="1" applyBorder="1" applyAlignment="1">
      <alignment horizontal="left" vertical="center" indent="1"/>
      <protection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left" vertical="center" wrapText="1" indent="1"/>
      <protection/>
    </xf>
    <xf numFmtId="10" fontId="2" fillId="0" borderId="10" xfId="41" applyNumberFormat="1" applyFont="1" applyFill="1" applyBorder="1" applyAlignment="1">
      <alignment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33" borderId="10" xfId="41" applyFont="1" applyFill="1" applyBorder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4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10" fontId="5" fillId="0" borderId="10" xfId="33" applyNumberFormat="1" applyFont="1" applyFill="1" applyBorder="1" applyAlignment="1">
      <alignment vertical="center"/>
    </xf>
    <xf numFmtId="0" fontId="5" fillId="0" borderId="12" xfId="41" applyNumberFormat="1" applyFont="1" applyFill="1" applyBorder="1" applyAlignment="1">
      <alignment horizontal="right" vertical="center" wrapText="1"/>
      <protection/>
    </xf>
    <xf numFmtId="0" fontId="5" fillId="33" borderId="12" xfId="41" applyNumberFormat="1" applyFont="1" applyFill="1" applyBorder="1" applyAlignment="1">
      <alignment horizontal="right" vertical="center" wrapText="1"/>
      <protection/>
    </xf>
    <xf numFmtId="0" fontId="5" fillId="0" borderId="10" xfId="41" applyFont="1" applyBorder="1">
      <alignment vertical="center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0" fontId="5" fillId="0" borderId="10" xfId="33" applyNumberFormat="1" applyFont="1" applyFill="1" applyBorder="1" applyAlignment="1">
      <alignment horizontal="right" vertical="center"/>
    </xf>
    <xf numFmtId="10" fontId="2" fillId="0" borderId="10" xfId="33" applyNumberFormat="1" applyFont="1" applyFill="1" applyBorder="1" applyAlignment="1">
      <alignment horizontal="right" vertical="center"/>
    </xf>
    <xf numFmtId="10" fontId="0" fillId="33" borderId="10" xfId="33" applyNumberFormat="1" applyFont="1" applyFill="1" applyBorder="1" applyAlignment="1">
      <alignment horizontal="right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2" xfId="41" applyNumberFormat="1" applyFont="1" applyFill="1" applyBorder="1" applyAlignment="1">
      <alignment horizontal="right" vertical="center" wrapText="1"/>
      <protection/>
    </xf>
    <xf numFmtId="10" fontId="6" fillId="33" borderId="10" xfId="33" applyNumberFormat="1" applyFont="1" applyFill="1" applyBorder="1" applyAlignment="1">
      <alignment horizontal="right" vertical="center"/>
    </xf>
    <xf numFmtId="0" fontId="2" fillId="33" borderId="0" xfId="41" applyFont="1" applyFill="1" applyAlignment="1">
      <alignment vertical="center"/>
      <protection/>
    </xf>
    <xf numFmtId="0" fontId="2" fillId="33" borderId="0" xfId="41" applyFont="1" applyFill="1" applyAlignment="1">
      <alignment horizontal="right" vertical="center"/>
      <protection/>
    </xf>
    <xf numFmtId="0" fontId="62" fillId="33" borderId="10" xfId="0" applyFont="1" applyFill="1" applyBorder="1" applyAlignment="1">
      <alignment horizontal="center" vertical="center"/>
    </xf>
    <xf numFmtId="180" fontId="62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/>
    </xf>
    <xf numFmtId="180" fontId="61" fillId="33" borderId="10" xfId="0" applyNumberFormat="1" applyFont="1" applyFill="1" applyBorder="1" applyAlignment="1">
      <alignment vertical="center"/>
    </xf>
    <xf numFmtId="178" fontId="61" fillId="33" borderId="10" xfId="0" applyNumberFormat="1" applyFont="1" applyFill="1" applyBorder="1" applyAlignment="1" applyProtection="1">
      <alignment horizontal="left" vertical="center"/>
      <protection locked="0"/>
    </xf>
    <xf numFmtId="176" fontId="61" fillId="33" borderId="10" xfId="0" applyNumberFormat="1" applyFont="1" applyFill="1" applyBorder="1" applyAlignment="1" applyProtection="1">
      <alignment horizontal="left" vertical="center"/>
      <protection locked="0"/>
    </xf>
    <xf numFmtId="178" fontId="61" fillId="33" borderId="12" xfId="0" applyNumberFormat="1" applyFont="1" applyFill="1" applyBorder="1" applyAlignment="1" applyProtection="1">
      <alignment horizontal="left" vertical="center"/>
      <protection locked="0"/>
    </xf>
    <xf numFmtId="176" fontId="61" fillId="33" borderId="12" xfId="0" applyNumberFormat="1" applyFont="1" applyFill="1" applyBorder="1" applyAlignment="1" applyProtection="1">
      <alignment horizontal="left" vertical="center"/>
      <protection locked="0"/>
    </xf>
    <xf numFmtId="0" fontId="61" fillId="33" borderId="12" xfId="0" applyFont="1" applyFill="1" applyBorder="1" applyAlignment="1">
      <alignment vertical="center"/>
    </xf>
    <xf numFmtId="180" fontId="62" fillId="33" borderId="10" xfId="0" applyNumberFormat="1" applyFont="1" applyFill="1" applyBorder="1" applyAlignment="1">
      <alignment vertical="center"/>
    </xf>
    <xf numFmtId="180" fontId="61" fillId="33" borderId="10" xfId="0" applyNumberFormat="1" applyFont="1" applyFill="1" applyBorder="1" applyAlignment="1" applyProtection="1">
      <alignment vertical="center"/>
      <protection locked="0"/>
    </xf>
    <xf numFmtId="180" fontId="42" fillId="33" borderId="10" xfId="0" applyNumberFormat="1" applyFont="1" applyFill="1" applyBorder="1" applyAlignment="1">
      <alignment vertical="center"/>
    </xf>
    <xf numFmtId="180" fontId="55" fillId="33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62" fillId="33" borderId="10" xfId="0" applyFont="1" applyFill="1" applyBorder="1" applyAlignment="1">
      <alignment horizontal="distributed" vertical="center"/>
    </xf>
    <xf numFmtId="0" fontId="62" fillId="33" borderId="10" xfId="0" applyFont="1" applyFill="1" applyBorder="1" applyAlignment="1">
      <alignment horizontal="center" vertical="center" wrapText="1"/>
    </xf>
    <xf numFmtId="10" fontId="61" fillId="33" borderId="10" xfId="0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1" fontId="61" fillId="33" borderId="10" xfId="0" applyNumberFormat="1" applyFont="1" applyFill="1" applyBorder="1" applyAlignment="1" applyProtection="1">
      <alignment vertical="center"/>
      <protection locked="0"/>
    </xf>
    <xf numFmtId="0" fontId="61" fillId="33" borderId="10" xfId="0" applyNumberFormat="1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77" fontId="5" fillId="0" borderId="12" xfId="41" applyNumberFormat="1" applyFont="1" applyBorder="1" applyAlignment="1">
      <alignment horizontal="right" vertical="center" wrapText="1"/>
      <protection/>
    </xf>
    <xf numFmtId="10" fontId="2" fillId="0" borderId="10" xfId="33" applyNumberFormat="1" applyFont="1" applyFill="1" applyBorder="1" applyAlignment="1">
      <alignment vertical="center"/>
    </xf>
    <xf numFmtId="10" fontId="5" fillId="0" borderId="10" xfId="33" applyNumberFormat="1" applyFont="1" applyFill="1" applyBorder="1" applyAlignment="1">
      <alignment horizontal="right" vertical="center"/>
    </xf>
    <xf numFmtId="10" fontId="2" fillId="0" borderId="10" xfId="33" applyNumberFormat="1" applyFont="1" applyFill="1" applyBorder="1" applyAlignment="1">
      <alignment horizontal="right" vertical="center"/>
    </xf>
    <xf numFmtId="177" fontId="5" fillId="0" borderId="10" xfId="41" applyNumberFormat="1" applyFont="1" applyBorder="1" applyAlignment="1">
      <alignment horizontal="right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57" fontId="17" fillId="0" borderId="0" xfId="0" applyNumberFormat="1" applyFont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8" xfId="41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3" fillId="33" borderId="0" xfId="0" applyNumberFormat="1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2" fillId="0" borderId="11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7预算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nts%20and%20Settings\Administrator.MICROSOF-2071D6\&#26700;&#38754;\2015&#24180;&#20915;&#31639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ok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10&#24180;&#20915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~1\ADMINI~1\LOCALS~1\Temp\Rar$DI00.859\2012&#32769;&#21306;\2012-2014&#24180;&#38485;&#35199;&#30465;&#32769;&#21306;&#21439;&#35268;&#21010;&#27719;&#24635;&#34920;(&#33258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pp\&#36130;&#25919;&#19978;&#25253;\07&#25945;&#32946;&#31995;&#3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09\2007\Documents%20and%20Settings\aaa\&#26700;&#38754;\2005\2004\2002&#25320;&#27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2015&#24180;&#39044;&#31639;(4)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(4)"/>
      <sheetName val="Sheet1"/>
      <sheetName val="Sheet2"/>
      <sheetName val="Sheet3"/>
      <sheetName val="单位表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2010支出快报"/>
      <sheetName val="L03"/>
      <sheetName val="J01-2 (3)"/>
      <sheetName val="J01-2 (2)"/>
      <sheetName val="Sheet1"/>
      <sheetName val="J01-2"/>
      <sheetName val="本级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规划汇总表"/>
      <sheetName val="00000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停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开纵"/>
      <sheetName val="年终"/>
      <sheetName val="Sheet2"/>
      <sheetName val="8月"/>
      <sheetName val="67月"/>
      <sheetName val="00退休"/>
      <sheetName val="Sheet1"/>
      <sheetName val="3月A"/>
      <sheetName val="3月B"/>
      <sheetName val="数据"/>
      <sheetName val="10-11月"/>
      <sheetName val="7-9月"/>
      <sheetName val="6月"/>
      <sheetName val="5月"/>
      <sheetName val="4月"/>
      <sheetName val="3月"/>
      <sheetName val="1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年任务"/>
      <sheetName val="收入计划"/>
      <sheetName val="2014预算汇总"/>
      <sheetName val="2015预算汇总"/>
      <sheetName val="2014决算"/>
      <sheetName val="2015预算"/>
      <sheetName val="基金预算"/>
      <sheetName val="基金决算"/>
      <sheetName val="2015人员经费"/>
      <sheetName val="公用新增"/>
      <sheetName val="公用变动"/>
      <sheetName val="2014XZMX"/>
      <sheetName val="Sheet14 (2)"/>
      <sheetName val="2015XZMX"/>
      <sheetName val="Sheet14"/>
      <sheetName val="2014公共预算预算测算表"/>
    </sheetNames>
    <definedNames>
      <definedName name="Module.Prix_SMC" sheetId="7" refersTo="#REF!"/>
      <definedName name="Prix_SMC" sheetId="7" refersTo="#REF!"/>
      <definedName name="巫云楚雨" sheetId="7" refersTo="#REF!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zoomScaleSheetLayoutView="100" zoomScalePageLayoutView="0" workbookViewId="0" topLeftCell="A1">
      <selection activeCell="D37" sqref="D37"/>
    </sheetView>
  </sheetViews>
  <sheetFormatPr defaultColWidth="9.00390625" defaultRowHeight="14.25"/>
  <cols>
    <col min="1" max="2" width="9.00390625" style="21" customWidth="1"/>
    <col min="3" max="3" width="20.50390625" style="21" customWidth="1"/>
    <col min="4" max="4" width="16.375" style="21" customWidth="1"/>
    <col min="5" max="16384" width="9.00390625" style="21" customWidth="1"/>
  </cols>
  <sheetData>
    <row r="3" spans="7:8" ht="14.25">
      <c r="G3" s="20"/>
      <c r="H3" s="20"/>
    </row>
    <row r="6" spans="1:9" ht="75" customHeight="1">
      <c r="A6" s="279" t="s">
        <v>1245</v>
      </c>
      <c r="B6" s="279"/>
      <c r="C6" s="279"/>
      <c r="D6" s="279"/>
      <c r="E6" s="279"/>
      <c r="F6" s="279"/>
      <c r="G6" s="171"/>
      <c r="H6" s="171"/>
      <c r="I6" s="171"/>
    </row>
    <row r="8" spans="3:4" ht="21.75" customHeight="1">
      <c r="C8" s="166" t="s">
        <v>0</v>
      </c>
      <c r="D8" s="166" t="s">
        <v>1</v>
      </c>
    </row>
    <row r="9" spans="3:4" ht="22.5">
      <c r="C9" s="166"/>
      <c r="D9" s="166"/>
    </row>
    <row r="10" spans="3:4" ht="22.5">
      <c r="C10" s="166" t="s">
        <v>2</v>
      </c>
      <c r="D10" s="166" t="s">
        <v>3</v>
      </c>
    </row>
    <row r="33" spans="1:9" ht="24" customHeight="1">
      <c r="A33" s="280" t="s">
        <v>4</v>
      </c>
      <c r="B33" s="280"/>
      <c r="C33" s="280"/>
      <c r="D33" s="280"/>
      <c r="E33" s="280"/>
      <c r="F33" s="280"/>
      <c r="G33" s="172"/>
      <c r="H33" s="172"/>
      <c r="I33" s="172"/>
    </row>
    <row r="34" spans="1:9" ht="24" customHeight="1">
      <c r="A34" s="281">
        <v>44246</v>
      </c>
      <c r="B34" s="281"/>
      <c r="C34" s="281"/>
      <c r="D34" s="281"/>
      <c r="E34" s="281"/>
      <c r="F34" s="281"/>
      <c r="G34" s="172"/>
      <c r="H34" s="172"/>
      <c r="I34" s="172"/>
    </row>
  </sheetData>
  <sheetProtection/>
  <mergeCells count="3">
    <mergeCell ref="A6:F6"/>
    <mergeCell ref="A33:F33"/>
    <mergeCell ref="A34:F34"/>
  </mergeCells>
  <printOptions/>
  <pageMargins left="0.75" right="0.75" top="1" bottom="1" header="0.5111111111111111" footer="0.5111111111111111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48.50390625" style="21" customWidth="1"/>
    <col min="2" max="3" width="13.375" style="21" customWidth="1"/>
    <col min="4" max="16384" width="9.00390625" style="21" customWidth="1"/>
  </cols>
  <sheetData>
    <row r="1" spans="1:3" ht="47.25" customHeight="1">
      <c r="A1" s="290" t="s">
        <v>1297</v>
      </c>
      <c r="B1" s="290"/>
      <c r="C1" s="290"/>
    </row>
    <row r="2" spans="1:3" ht="24" customHeight="1">
      <c r="A2" s="22"/>
      <c r="B2" s="15"/>
      <c r="C2" s="23" t="s">
        <v>16</v>
      </c>
    </row>
    <row r="3" spans="1:3" ht="33" customHeight="1">
      <c r="A3" s="24" t="s">
        <v>70</v>
      </c>
      <c r="B3" s="13" t="s">
        <v>93</v>
      </c>
      <c r="C3" s="13" t="s">
        <v>94</v>
      </c>
    </row>
    <row r="4" spans="1:3" ht="33" customHeight="1">
      <c r="A4" s="147" t="s">
        <v>95</v>
      </c>
      <c r="B4" s="13">
        <v>20</v>
      </c>
      <c r="C4" s="13"/>
    </row>
    <row r="5" spans="1:3" ht="33" customHeight="1">
      <c r="A5" s="147" t="s">
        <v>96</v>
      </c>
      <c r="B5" s="13">
        <v>21</v>
      </c>
      <c r="C5" s="13"/>
    </row>
    <row r="6" spans="1:3" ht="30" customHeight="1">
      <c r="A6" s="25" t="s">
        <v>97</v>
      </c>
      <c r="B6" s="13">
        <v>5</v>
      </c>
      <c r="C6" s="26"/>
    </row>
    <row r="7" spans="1:3" ht="30" customHeight="1">
      <c r="A7" s="25" t="s">
        <v>98</v>
      </c>
      <c r="B7" s="13">
        <v>2022</v>
      </c>
      <c r="C7" s="26"/>
    </row>
    <row r="8" spans="1:3" ht="30" customHeight="1">
      <c r="A8" s="204" t="s">
        <v>1320</v>
      </c>
      <c r="B8" s="13">
        <v>8927</v>
      </c>
      <c r="C8" s="26"/>
    </row>
    <row r="9" spans="1:3" s="20" customFormat="1" ht="30" customHeight="1">
      <c r="A9" s="27" t="s">
        <v>99</v>
      </c>
      <c r="B9" s="18">
        <f>SUM(B4:B8)</f>
        <v>10995</v>
      </c>
      <c r="C9" s="29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H27"/>
  <sheetViews>
    <sheetView zoomScaleSheetLayoutView="100" zoomScalePageLayoutView="0" workbookViewId="0" topLeftCell="A1">
      <selection activeCell="F20" sqref="F20"/>
    </sheetView>
  </sheetViews>
  <sheetFormatPr defaultColWidth="7.875" defaultRowHeight="14.25"/>
  <cols>
    <col min="1" max="1" width="37.25390625" style="30" customWidth="1"/>
    <col min="2" max="3" width="9.125" style="30" hidden="1" customWidth="1"/>
    <col min="4" max="4" width="11.00390625" style="30" hidden="1" customWidth="1"/>
    <col min="5" max="8" width="11.375" style="30" customWidth="1"/>
    <col min="9" max="233" width="7.875" style="30" customWidth="1"/>
    <col min="234" max="242" width="7.875" style="7" customWidth="1"/>
  </cols>
  <sheetData>
    <row r="1" spans="1:8" ht="22.5">
      <c r="A1" s="285" t="s">
        <v>1298</v>
      </c>
      <c r="B1" s="285"/>
      <c r="C1" s="285"/>
      <c r="D1" s="285"/>
      <c r="E1" s="285"/>
      <c r="F1" s="285"/>
      <c r="G1" s="285"/>
      <c r="H1" s="285"/>
    </row>
    <row r="2" spans="1:242" ht="18" customHeight="1">
      <c r="A2" s="31"/>
      <c r="B2" s="31"/>
      <c r="C2" s="31"/>
      <c r="D2" s="31"/>
      <c r="E2" s="32"/>
      <c r="F2" s="32"/>
      <c r="G2" s="15"/>
      <c r="H2" s="9" t="s">
        <v>16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s="48" customFormat="1" ht="38.25" customHeight="1">
      <c r="A3" s="33" t="s">
        <v>100</v>
      </c>
      <c r="B3" s="34" t="s">
        <v>79</v>
      </c>
      <c r="C3" s="34" t="s">
        <v>80</v>
      </c>
      <c r="D3" s="34" t="s">
        <v>19</v>
      </c>
      <c r="E3" s="34" t="s">
        <v>1303</v>
      </c>
      <c r="F3" s="3" t="s">
        <v>1287</v>
      </c>
      <c r="G3" s="141" t="s">
        <v>101</v>
      </c>
      <c r="H3" s="141" t="s">
        <v>21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6"/>
      <c r="IA3" s="56"/>
      <c r="IB3" s="56"/>
      <c r="IC3" s="56"/>
      <c r="ID3" s="56"/>
      <c r="IE3" s="56"/>
      <c r="IF3" s="56"/>
      <c r="IG3" s="56"/>
      <c r="IH3" s="56"/>
    </row>
    <row r="4" spans="1:242" s="48" customFormat="1" ht="27.75" customHeight="1">
      <c r="A4" s="35" t="s">
        <v>102</v>
      </c>
      <c r="B4" s="36"/>
      <c r="C4" s="36"/>
      <c r="D4" s="37">
        <f>SUM(D7:D14)</f>
        <v>5962</v>
      </c>
      <c r="E4" s="37">
        <f>SUM(E5:E14)</f>
        <v>12810</v>
      </c>
      <c r="F4" s="37">
        <f>SUM(F5:F14)</f>
        <v>42004</v>
      </c>
      <c r="G4" s="142">
        <f>F4-E4</f>
        <v>29194</v>
      </c>
      <c r="H4" s="145">
        <f>F4/E4-1</f>
        <v>2.279000780640125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6"/>
      <c r="IA4" s="56"/>
      <c r="IB4" s="56"/>
      <c r="IC4" s="56"/>
      <c r="ID4" s="56"/>
      <c r="IE4" s="56"/>
      <c r="IF4" s="56"/>
      <c r="IG4" s="56"/>
      <c r="IH4" s="56"/>
    </row>
    <row r="5" spans="1:242" s="48" customFormat="1" ht="27.75" customHeight="1">
      <c r="A5" s="39" t="s">
        <v>103</v>
      </c>
      <c r="B5" s="36"/>
      <c r="C5" s="36"/>
      <c r="D5" s="37"/>
      <c r="E5" s="40">
        <v>41</v>
      </c>
      <c r="F5" s="40">
        <v>65</v>
      </c>
      <c r="G5" s="143">
        <f aca="true" t="shared" si="0" ref="G5:G14">F5-E5</f>
        <v>24</v>
      </c>
      <c r="H5" s="215">
        <f>F5/E5-1</f>
        <v>0.5853658536585367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6"/>
      <c r="IA5" s="56"/>
      <c r="IB5" s="56"/>
      <c r="IC5" s="56"/>
      <c r="ID5" s="56"/>
      <c r="IE5" s="56"/>
      <c r="IF5" s="56"/>
      <c r="IG5" s="56"/>
      <c r="IH5" s="56"/>
    </row>
    <row r="6" spans="1:242" s="48" customFormat="1" ht="27.75" customHeight="1">
      <c r="A6" s="39" t="s">
        <v>104</v>
      </c>
      <c r="B6" s="36"/>
      <c r="C6" s="36"/>
      <c r="D6" s="37"/>
      <c r="E6" s="144">
        <v>1608</v>
      </c>
      <c r="F6" s="144">
        <v>6976</v>
      </c>
      <c r="G6" s="143">
        <f t="shared" si="0"/>
        <v>5368</v>
      </c>
      <c r="H6" s="215">
        <f>F6/E6-1</f>
        <v>3.3383084577114426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6"/>
      <c r="IA6" s="56"/>
      <c r="IB6" s="56"/>
      <c r="IC6" s="56"/>
      <c r="ID6" s="56"/>
      <c r="IE6" s="56"/>
      <c r="IF6" s="56"/>
      <c r="IG6" s="56"/>
      <c r="IH6" s="56"/>
    </row>
    <row r="7" spans="1:8" ht="27.75" customHeight="1">
      <c r="A7" s="214" t="s">
        <v>1326</v>
      </c>
      <c r="B7" s="40">
        <v>434</v>
      </c>
      <c r="C7" s="40"/>
      <c r="D7" s="40">
        <v>175</v>
      </c>
      <c r="E7" s="40"/>
      <c r="F7" s="40"/>
      <c r="G7" s="143">
        <f t="shared" si="0"/>
        <v>0</v>
      </c>
      <c r="H7" s="215"/>
    </row>
    <row r="8" spans="1:8" ht="27.75" customHeight="1">
      <c r="A8" s="39" t="s">
        <v>105</v>
      </c>
      <c r="B8" s="40"/>
      <c r="C8" s="40"/>
      <c r="D8" s="40">
        <v>0</v>
      </c>
      <c r="E8" s="40">
        <v>30</v>
      </c>
      <c r="F8" s="40">
        <v>37</v>
      </c>
      <c r="G8" s="143">
        <f t="shared" si="0"/>
        <v>7</v>
      </c>
      <c r="H8" s="215">
        <f>F8/E8-1</f>
        <v>0.2333333333333334</v>
      </c>
    </row>
    <row r="9" spans="1:8" ht="27.75" customHeight="1">
      <c r="A9" s="212" t="s">
        <v>1322</v>
      </c>
      <c r="B9" s="40">
        <v>5</v>
      </c>
      <c r="C9" s="40"/>
      <c r="D9" s="40">
        <v>1929</v>
      </c>
      <c r="E9" s="40">
        <v>5</v>
      </c>
      <c r="F9" s="40"/>
      <c r="G9" s="143">
        <f t="shared" si="0"/>
        <v>-5</v>
      </c>
      <c r="H9" s="215">
        <f>F9/E9-1</f>
        <v>-1</v>
      </c>
    </row>
    <row r="10" spans="1:8" ht="27.75" customHeight="1">
      <c r="A10" s="212" t="s">
        <v>1323</v>
      </c>
      <c r="B10" s="40">
        <v>137</v>
      </c>
      <c r="C10" s="40"/>
      <c r="D10" s="40">
        <v>1929</v>
      </c>
      <c r="E10" s="40">
        <v>2975</v>
      </c>
      <c r="F10" s="40">
        <v>1268</v>
      </c>
      <c r="G10" s="143">
        <f t="shared" si="0"/>
        <v>-1707</v>
      </c>
      <c r="H10" s="215">
        <f>F10/E10-1</f>
        <v>-0.5737815126050421</v>
      </c>
    </row>
    <row r="11" spans="1:8" ht="27.75" customHeight="1">
      <c r="A11" s="212" t="s">
        <v>1324</v>
      </c>
      <c r="B11" s="40">
        <v>137</v>
      </c>
      <c r="C11" s="40"/>
      <c r="D11" s="40">
        <v>1929</v>
      </c>
      <c r="E11" s="40">
        <v>8151</v>
      </c>
      <c r="F11" s="40">
        <v>24000</v>
      </c>
      <c r="G11" s="143">
        <f t="shared" si="0"/>
        <v>15849</v>
      </c>
      <c r="H11" s="215">
        <f>F11/E11-1</f>
        <v>1.944423997055576</v>
      </c>
    </row>
    <row r="12" spans="1:8" ht="27.75" customHeight="1">
      <c r="A12" s="213" t="s">
        <v>1325</v>
      </c>
      <c r="B12" s="194"/>
      <c r="C12" s="194"/>
      <c r="D12" s="194"/>
      <c r="E12" s="194"/>
      <c r="F12" s="194">
        <v>705</v>
      </c>
      <c r="G12" s="143">
        <f t="shared" si="0"/>
        <v>705</v>
      </c>
      <c r="H12" s="215"/>
    </row>
    <row r="13" spans="1:8" ht="27.75" customHeight="1">
      <c r="A13" s="213" t="s">
        <v>1327</v>
      </c>
      <c r="B13" s="194"/>
      <c r="C13" s="194"/>
      <c r="D13" s="194"/>
      <c r="E13" s="194"/>
      <c r="F13" s="194">
        <v>26</v>
      </c>
      <c r="G13" s="143">
        <f t="shared" si="0"/>
        <v>26</v>
      </c>
      <c r="H13" s="215"/>
    </row>
    <row r="14" spans="1:8" ht="27.75" customHeight="1">
      <c r="A14" s="213" t="s">
        <v>1328</v>
      </c>
      <c r="B14" s="194"/>
      <c r="C14" s="194"/>
      <c r="D14" s="194"/>
      <c r="E14" s="194"/>
      <c r="F14" s="194">
        <v>8927</v>
      </c>
      <c r="G14" s="143">
        <f t="shared" si="0"/>
        <v>8927</v>
      </c>
      <c r="H14" s="215"/>
    </row>
    <row r="15" spans="1:242" s="48" customFormat="1" ht="27.75" customHeight="1">
      <c r="A15" s="42" t="s">
        <v>106</v>
      </c>
      <c r="B15" s="43"/>
      <c r="C15" s="43"/>
      <c r="D15" s="43">
        <f>SUM(D7:D14)</f>
        <v>5962</v>
      </c>
      <c r="E15" s="43">
        <f>E4</f>
        <v>12810</v>
      </c>
      <c r="F15" s="43">
        <f>F4</f>
        <v>42004</v>
      </c>
      <c r="G15" s="142">
        <f>F15-E15</f>
        <v>29194</v>
      </c>
      <c r="H15" s="215">
        <f>F15/E15-1</f>
        <v>2.279000780640125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6"/>
      <c r="IA15" s="56"/>
      <c r="IB15" s="56"/>
      <c r="IC15" s="56"/>
      <c r="ID15" s="56"/>
      <c r="IE15" s="56"/>
      <c r="IF15" s="56"/>
      <c r="IG15" s="56"/>
      <c r="IH15" s="56"/>
    </row>
    <row r="16" spans="1:242" s="48" customFormat="1" ht="27.75" customHeight="1">
      <c r="A16" s="44" t="s">
        <v>107</v>
      </c>
      <c r="B16" s="43"/>
      <c r="C16" s="43"/>
      <c r="D16" s="43"/>
      <c r="E16" s="43">
        <f>SUM(E17:E26)</f>
        <v>1023</v>
      </c>
      <c r="F16" s="43">
        <f>SUM(F17:F26)</f>
        <v>1791</v>
      </c>
      <c r="G16" s="142">
        <f>F16-E16</f>
        <v>768</v>
      </c>
      <c r="H16" s="215">
        <f>F16/E16-1</f>
        <v>0.750733137829912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6"/>
      <c r="IA16" s="56"/>
      <c r="IB16" s="56"/>
      <c r="IC16" s="56"/>
      <c r="ID16" s="56"/>
      <c r="IE16" s="56"/>
      <c r="IF16" s="56"/>
      <c r="IG16" s="56"/>
      <c r="IH16" s="56"/>
    </row>
    <row r="17" spans="1:242" s="48" customFormat="1" ht="27.75" customHeight="1">
      <c r="A17" s="39" t="s">
        <v>85</v>
      </c>
      <c r="B17" s="43"/>
      <c r="C17" s="43"/>
      <c r="D17" s="55"/>
      <c r="E17" s="40"/>
      <c r="F17" s="40"/>
      <c r="G17" s="143">
        <f aca="true" t="shared" si="1" ref="G17:G25">F17-E17</f>
        <v>0</v>
      </c>
      <c r="H17" s="215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6"/>
      <c r="IA17" s="56"/>
      <c r="IB17" s="56"/>
      <c r="IC17" s="56"/>
      <c r="ID17" s="56"/>
      <c r="IE17" s="56"/>
      <c r="IF17" s="56"/>
      <c r="IG17" s="56"/>
      <c r="IH17" s="56"/>
    </row>
    <row r="18" spans="1:242" s="48" customFormat="1" ht="27.75" customHeight="1">
      <c r="A18" s="39" t="s">
        <v>86</v>
      </c>
      <c r="B18" s="43"/>
      <c r="C18" s="43"/>
      <c r="D18" s="55"/>
      <c r="E18" s="40"/>
      <c r="F18" s="40"/>
      <c r="G18" s="143">
        <f t="shared" si="1"/>
        <v>0</v>
      </c>
      <c r="H18" s="21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6"/>
      <c r="IA18" s="56"/>
      <c r="IB18" s="56"/>
      <c r="IC18" s="56"/>
      <c r="ID18" s="56"/>
      <c r="IE18" s="56"/>
      <c r="IF18" s="56"/>
      <c r="IG18" s="56"/>
      <c r="IH18" s="56"/>
    </row>
    <row r="19" spans="1:242" s="48" customFormat="1" ht="27.75" customHeight="1">
      <c r="A19" s="39" t="s">
        <v>108</v>
      </c>
      <c r="B19" s="43"/>
      <c r="C19" s="43"/>
      <c r="D19" s="55"/>
      <c r="E19" s="40">
        <v>835</v>
      </c>
      <c r="F19" s="40">
        <v>1789</v>
      </c>
      <c r="G19" s="143">
        <f t="shared" si="1"/>
        <v>954</v>
      </c>
      <c r="H19" s="215">
        <f>F19/E19-1</f>
        <v>1.1425149700598802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6"/>
      <c r="IA19" s="56"/>
      <c r="IB19" s="56"/>
      <c r="IC19" s="56"/>
      <c r="ID19" s="56"/>
      <c r="IE19" s="56"/>
      <c r="IF19" s="56"/>
      <c r="IG19" s="56"/>
      <c r="IH19" s="56"/>
    </row>
    <row r="20" spans="1:242" s="48" customFormat="1" ht="27.75" customHeight="1">
      <c r="A20" s="39" t="s">
        <v>109</v>
      </c>
      <c r="B20" s="43"/>
      <c r="C20" s="43"/>
      <c r="D20" s="55"/>
      <c r="E20" s="40"/>
      <c r="F20" s="40"/>
      <c r="G20" s="143">
        <f t="shared" si="1"/>
        <v>0</v>
      </c>
      <c r="H20" s="215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6"/>
      <c r="IA20" s="56"/>
      <c r="IB20" s="56"/>
      <c r="IC20" s="56"/>
      <c r="ID20" s="56"/>
      <c r="IE20" s="56"/>
      <c r="IF20" s="56"/>
      <c r="IG20" s="56"/>
      <c r="IH20" s="56"/>
    </row>
    <row r="21" spans="1:242" s="48" customFormat="1" ht="27.75" customHeight="1">
      <c r="A21" s="39" t="s">
        <v>110</v>
      </c>
      <c r="B21" s="43"/>
      <c r="C21" s="43"/>
      <c r="D21" s="55"/>
      <c r="E21" s="40"/>
      <c r="F21" s="40"/>
      <c r="G21" s="143">
        <f t="shared" si="1"/>
        <v>0</v>
      </c>
      <c r="H21" s="215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6"/>
      <c r="IA21" s="56"/>
      <c r="IB21" s="56"/>
      <c r="IC21" s="56"/>
      <c r="ID21" s="56"/>
      <c r="IE21" s="56"/>
      <c r="IF21" s="56"/>
      <c r="IG21" s="56"/>
      <c r="IH21" s="56"/>
    </row>
    <row r="22" spans="1:242" s="48" customFormat="1" ht="27.75" customHeight="1">
      <c r="A22" s="39" t="s">
        <v>111</v>
      </c>
      <c r="B22" s="43"/>
      <c r="C22" s="43"/>
      <c r="D22" s="55"/>
      <c r="E22" s="40">
        <v>188</v>
      </c>
      <c r="F22" s="40">
        <v>2</v>
      </c>
      <c r="G22" s="143">
        <f t="shared" si="1"/>
        <v>-186</v>
      </c>
      <c r="H22" s="215">
        <f>F22/E22-1</f>
        <v>-0.9893617021276596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6"/>
      <c r="IA22" s="56"/>
      <c r="IB22" s="56"/>
      <c r="IC22" s="56"/>
      <c r="ID22" s="56"/>
      <c r="IE22" s="56"/>
      <c r="IF22" s="56"/>
      <c r="IG22" s="56"/>
      <c r="IH22" s="56"/>
    </row>
    <row r="23" spans="1:242" s="48" customFormat="1" ht="27.75" customHeight="1">
      <c r="A23" s="39" t="s">
        <v>112</v>
      </c>
      <c r="B23" s="43"/>
      <c r="C23" s="43"/>
      <c r="D23" s="55"/>
      <c r="E23" s="40"/>
      <c r="F23" s="40"/>
      <c r="G23" s="143">
        <f t="shared" si="1"/>
        <v>0</v>
      </c>
      <c r="H23" s="215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6"/>
      <c r="IA23" s="56"/>
      <c r="IB23" s="56"/>
      <c r="IC23" s="56"/>
      <c r="ID23" s="56"/>
      <c r="IE23" s="56"/>
      <c r="IF23" s="56"/>
      <c r="IG23" s="56"/>
      <c r="IH23" s="56"/>
    </row>
    <row r="24" spans="1:242" s="48" customFormat="1" ht="27.75" customHeight="1">
      <c r="A24" s="39" t="s">
        <v>113</v>
      </c>
      <c r="B24" s="43"/>
      <c r="C24" s="43"/>
      <c r="D24" s="55"/>
      <c r="E24" s="40"/>
      <c r="F24" s="40"/>
      <c r="G24" s="143">
        <f t="shared" si="1"/>
        <v>0</v>
      </c>
      <c r="H24" s="21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6"/>
      <c r="IA24" s="56"/>
      <c r="IB24" s="56"/>
      <c r="IC24" s="56"/>
      <c r="ID24" s="56"/>
      <c r="IE24" s="56"/>
      <c r="IF24" s="56"/>
      <c r="IG24" s="56"/>
      <c r="IH24" s="56"/>
    </row>
    <row r="25" spans="1:242" s="48" customFormat="1" ht="27.75" customHeight="1">
      <c r="A25" s="39" t="s">
        <v>114</v>
      </c>
      <c r="B25" s="43"/>
      <c r="C25" s="43"/>
      <c r="D25" s="55"/>
      <c r="E25" s="40"/>
      <c r="F25" s="40"/>
      <c r="G25" s="143">
        <f t="shared" si="1"/>
        <v>0</v>
      </c>
      <c r="H25" s="215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6"/>
      <c r="IA25" s="56"/>
      <c r="IB25" s="56"/>
      <c r="IC25" s="56"/>
      <c r="ID25" s="56"/>
      <c r="IE25" s="56"/>
      <c r="IF25" s="56"/>
      <c r="IG25" s="56"/>
      <c r="IH25" s="56"/>
    </row>
    <row r="26" spans="1:8" ht="27.75" customHeight="1">
      <c r="A26" s="39" t="s">
        <v>115</v>
      </c>
      <c r="B26" s="40"/>
      <c r="C26" s="40"/>
      <c r="D26" s="53">
        <v>4</v>
      </c>
      <c r="E26" s="40"/>
      <c r="F26" s="40"/>
      <c r="G26" s="143">
        <f>F26-E26</f>
        <v>0</v>
      </c>
      <c r="H26" s="215"/>
    </row>
    <row r="27" spans="1:242" s="48" customFormat="1" ht="27.75" customHeight="1">
      <c r="A27" s="42" t="s">
        <v>116</v>
      </c>
      <c r="B27" s="44"/>
      <c r="C27" s="44"/>
      <c r="D27" s="47">
        <f>SUM(D15:D16)</f>
        <v>5962</v>
      </c>
      <c r="E27" s="47">
        <f>SUM(E15:E16)</f>
        <v>13833</v>
      </c>
      <c r="F27" s="47">
        <f>SUM(F15:F16)</f>
        <v>43795</v>
      </c>
      <c r="G27" s="142">
        <f>F27-E27</f>
        <v>29962</v>
      </c>
      <c r="H27" s="215">
        <f>F27/E27-1</f>
        <v>2.165979903130196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6"/>
      <c r="IA27" s="56"/>
      <c r="IB27" s="56"/>
      <c r="IC27" s="56"/>
      <c r="ID27" s="56"/>
      <c r="IE27" s="56"/>
      <c r="IF27" s="56"/>
      <c r="IG27" s="56"/>
      <c r="IH27" s="56"/>
    </row>
    <row r="28" ht="36" customHeight="1"/>
    <row r="29" ht="36" customHeight="1"/>
    <row r="30" ht="36" customHeight="1"/>
    <row r="31" ht="36" customHeight="1"/>
    <row r="32" ht="36" customHeight="1"/>
    <row r="33" ht="18" customHeight="1" hidden="1"/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12"/>
  <sheetViews>
    <sheetView zoomScalePageLayoutView="0" workbookViewId="0" topLeftCell="A1">
      <selection activeCell="G10" sqref="G10:G11"/>
    </sheetView>
  </sheetViews>
  <sheetFormatPr defaultColWidth="7.875" defaultRowHeight="14.25"/>
  <cols>
    <col min="1" max="1" width="26.375" style="30" customWidth="1"/>
    <col min="2" max="3" width="9.125" style="30" hidden="1" customWidth="1"/>
    <col min="4" max="4" width="11.00390625" style="30" hidden="1" customWidth="1"/>
    <col min="5" max="9" width="11.375" style="30" customWidth="1"/>
    <col min="10" max="234" width="7.875" style="30" customWidth="1"/>
    <col min="235" max="243" width="7.875" style="7" customWidth="1"/>
  </cols>
  <sheetData>
    <row r="1" spans="1:9" ht="34.5" customHeight="1">
      <c r="A1" s="285" t="s">
        <v>1299</v>
      </c>
      <c r="B1" s="285"/>
      <c r="C1" s="285"/>
      <c r="D1" s="285"/>
      <c r="E1" s="285"/>
      <c r="F1" s="285"/>
      <c r="G1" s="285"/>
      <c r="H1" s="285"/>
      <c r="I1" s="285"/>
    </row>
    <row r="2" spans="1:243" ht="18" customHeight="1">
      <c r="A2" s="31"/>
      <c r="B2" s="31"/>
      <c r="C2" s="31"/>
      <c r="D2" s="31"/>
      <c r="E2" s="32"/>
      <c r="F2" s="32"/>
      <c r="G2" s="32"/>
      <c r="H2" s="15"/>
      <c r="I2" s="9" t="s">
        <v>16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48" customFormat="1" ht="49.5" customHeight="1">
      <c r="A3" s="33" t="s">
        <v>100</v>
      </c>
      <c r="B3" s="34" t="s">
        <v>79</v>
      </c>
      <c r="C3" s="34" t="s">
        <v>80</v>
      </c>
      <c r="D3" s="34" t="s">
        <v>19</v>
      </c>
      <c r="E3" s="34" t="s">
        <v>1303</v>
      </c>
      <c r="F3" s="205" t="s">
        <v>1317</v>
      </c>
      <c r="G3" s="3" t="s">
        <v>1287</v>
      </c>
      <c r="H3" s="141" t="s">
        <v>20</v>
      </c>
      <c r="I3" s="141" t="s">
        <v>21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6"/>
      <c r="IB3" s="56"/>
      <c r="IC3" s="56"/>
      <c r="ID3" s="56"/>
      <c r="IE3" s="56"/>
      <c r="IF3" s="56"/>
      <c r="IG3" s="56"/>
      <c r="IH3" s="56"/>
      <c r="II3" s="56"/>
    </row>
    <row r="4" spans="1:243" s="48" customFormat="1" ht="34.5" customHeight="1">
      <c r="A4" s="35" t="s">
        <v>117</v>
      </c>
      <c r="B4" s="36"/>
      <c r="C4" s="36"/>
      <c r="D4" s="37">
        <f>SUM(D5:D7)</f>
        <v>2104</v>
      </c>
      <c r="E4" s="37">
        <f>SUM(E5:E7)</f>
        <v>1608</v>
      </c>
      <c r="F4" s="37">
        <f>SUM(F5:F7)</f>
        <v>9056</v>
      </c>
      <c r="G4" s="37">
        <f>SUM(G5:G7)</f>
        <v>7707</v>
      </c>
      <c r="H4" s="200">
        <f>G4/F4</f>
        <v>0.8510379858657244</v>
      </c>
      <c r="I4" s="201">
        <f>G4/E4-1</f>
        <v>3.7929104477611943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6"/>
      <c r="IB4" s="56"/>
      <c r="IC4" s="56"/>
      <c r="ID4" s="56"/>
      <c r="IE4" s="56"/>
      <c r="IF4" s="56"/>
      <c r="IG4" s="56"/>
      <c r="IH4" s="56"/>
      <c r="II4" s="56"/>
    </row>
    <row r="5" spans="1:9" ht="36" customHeight="1">
      <c r="A5" s="39" t="s">
        <v>118</v>
      </c>
      <c r="B5" s="40">
        <v>434</v>
      </c>
      <c r="C5" s="40"/>
      <c r="D5" s="40">
        <v>175</v>
      </c>
      <c r="E5" s="40">
        <v>1608</v>
      </c>
      <c r="F5" s="40">
        <v>9056</v>
      </c>
      <c r="G5" s="40">
        <v>7707</v>
      </c>
      <c r="H5" s="202">
        <f aca="true" t="shared" si="0" ref="H5:H12">G5/F5</f>
        <v>0.8510379858657244</v>
      </c>
      <c r="I5" s="203">
        <f aca="true" t="shared" si="1" ref="I5:I12">G5/E5-1</f>
        <v>3.7929104477611943</v>
      </c>
    </row>
    <row r="6" spans="1:9" ht="36" customHeight="1">
      <c r="A6" s="39" t="s">
        <v>119</v>
      </c>
      <c r="B6" s="40"/>
      <c r="C6" s="40"/>
      <c r="D6" s="40">
        <v>0</v>
      </c>
      <c r="E6" s="40"/>
      <c r="F6" s="40"/>
      <c r="G6" s="40"/>
      <c r="H6" s="202"/>
      <c r="I6" s="203"/>
    </row>
    <row r="7" spans="1:9" ht="36" customHeight="1">
      <c r="A7" s="39" t="s">
        <v>120</v>
      </c>
      <c r="B7" s="40">
        <v>137</v>
      </c>
      <c r="C7" s="40"/>
      <c r="D7" s="40">
        <v>1929</v>
      </c>
      <c r="E7" s="144"/>
      <c r="F7" s="40"/>
      <c r="G7" s="40"/>
      <c r="H7" s="202"/>
      <c r="I7" s="203"/>
    </row>
    <row r="8" spans="1:243" s="48" customFormat="1" ht="36" customHeight="1">
      <c r="A8" s="42" t="s">
        <v>106</v>
      </c>
      <c r="B8" s="43"/>
      <c r="C8" s="43"/>
      <c r="D8" s="43">
        <f>SUM(D5:D7)</f>
        <v>2104</v>
      </c>
      <c r="E8" s="43">
        <f>SUM(E5:E7)</f>
        <v>1608</v>
      </c>
      <c r="F8" s="43">
        <f>SUM(F5:F7)</f>
        <v>9056</v>
      </c>
      <c r="G8" s="43">
        <f>SUM(G5:G7)</f>
        <v>7707</v>
      </c>
      <c r="H8" s="200">
        <f t="shared" si="0"/>
        <v>0.8510379858657244</v>
      </c>
      <c r="I8" s="201">
        <f t="shared" si="1"/>
        <v>3.7929104477611943</v>
      </c>
      <c r="J8" s="52"/>
      <c r="K8" s="206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6"/>
      <c r="IB8" s="56"/>
      <c r="IC8" s="56"/>
      <c r="ID8" s="56"/>
      <c r="IE8" s="56"/>
      <c r="IF8" s="56"/>
      <c r="IG8" s="56"/>
      <c r="IH8" s="56"/>
      <c r="II8" s="56"/>
    </row>
    <row r="9" spans="1:243" s="48" customFormat="1" ht="36" customHeight="1">
      <c r="A9" s="44" t="s">
        <v>107</v>
      </c>
      <c r="B9" s="43"/>
      <c r="C9" s="43"/>
      <c r="D9" s="43"/>
      <c r="E9" s="43">
        <f>E10+E11</f>
        <v>1023</v>
      </c>
      <c r="F9" s="43">
        <f>F10+F11</f>
        <v>5900</v>
      </c>
      <c r="G9" s="43">
        <f>G10+G11</f>
        <v>1791</v>
      </c>
      <c r="H9" s="200">
        <f t="shared" si="0"/>
        <v>0.3035593220338983</v>
      </c>
      <c r="I9" s="201">
        <f t="shared" si="1"/>
        <v>0.750733137829912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6"/>
      <c r="IB9" s="56"/>
      <c r="IC9" s="56"/>
      <c r="ID9" s="56"/>
      <c r="IE9" s="56"/>
      <c r="IF9" s="56"/>
      <c r="IG9" s="56"/>
      <c r="IH9" s="56"/>
      <c r="II9" s="56"/>
    </row>
    <row r="10" spans="1:12" ht="36" customHeight="1">
      <c r="A10" s="39" t="s">
        <v>118</v>
      </c>
      <c r="B10" s="40"/>
      <c r="C10" s="40"/>
      <c r="D10" s="53">
        <v>4</v>
      </c>
      <c r="E10" s="40">
        <v>835</v>
      </c>
      <c r="F10" s="40">
        <v>5900</v>
      </c>
      <c r="G10" s="40">
        <v>1789</v>
      </c>
      <c r="H10" s="202">
        <f t="shared" si="0"/>
        <v>0.30322033898305084</v>
      </c>
      <c r="I10" s="203">
        <f t="shared" si="1"/>
        <v>1.1425149700598802</v>
      </c>
      <c r="L10" s="146"/>
    </row>
    <row r="11" spans="1:9" ht="36" customHeight="1">
      <c r="A11" s="39" t="s">
        <v>119</v>
      </c>
      <c r="B11" s="40"/>
      <c r="C11" s="40"/>
      <c r="D11" s="53"/>
      <c r="E11" s="40">
        <v>188</v>
      </c>
      <c r="F11" s="40"/>
      <c r="G11" s="40">
        <v>2</v>
      </c>
      <c r="H11" s="202"/>
      <c r="I11" s="203">
        <f t="shared" si="1"/>
        <v>-0.9893617021276596</v>
      </c>
    </row>
    <row r="12" spans="1:243" s="48" customFormat="1" ht="36" customHeight="1">
      <c r="A12" s="42" t="s">
        <v>116</v>
      </c>
      <c r="B12" s="44"/>
      <c r="C12" s="44"/>
      <c r="D12" s="47">
        <f>SUM(D8:D9)</f>
        <v>2104</v>
      </c>
      <c r="E12" s="47">
        <f>SUM(E8:E9)</f>
        <v>2631</v>
      </c>
      <c r="F12" s="47">
        <f>SUM(F8:F9)</f>
        <v>14956</v>
      </c>
      <c r="G12" s="47">
        <f>SUM(G8:G9)</f>
        <v>9498</v>
      </c>
      <c r="H12" s="200">
        <f t="shared" si="0"/>
        <v>0.6350628510296871</v>
      </c>
      <c r="I12" s="201">
        <f t="shared" si="1"/>
        <v>2.6100342075256555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6"/>
      <c r="IB12" s="56"/>
      <c r="IC12" s="56"/>
      <c r="ID12" s="56"/>
      <c r="IE12" s="56"/>
      <c r="IF12" s="56"/>
      <c r="IG12" s="56"/>
      <c r="IH12" s="56"/>
      <c r="II12" s="56"/>
    </row>
    <row r="13" ht="36" customHeight="1"/>
    <row r="14" ht="36" customHeight="1"/>
    <row r="15" ht="36" customHeight="1"/>
    <row r="16" ht="36" customHeight="1"/>
    <row r="17" ht="36" customHeight="1"/>
    <row r="18" ht="18" customHeight="1" hidden="1"/>
  </sheetData>
  <sheetProtection/>
  <mergeCells count="1">
    <mergeCell ref="A1:I1"/>
  </mergeCells>
  <printOptions horizontalCentered="1"/>
  <pageMargins left="0.5548611111111111" right="0.5548611111111111" top="0.9798611111111111" bottom="0.74375" header="0.5076388888888889" footer="0.7909722222222222"/>
  <pageSetup firstPageNumber="20" useFirstPageNumber="1" horizontalDpi="600" verticalDpi="600" orientation="portrait" paperSize="9"/>
  <headerFooter alignWithMargins="0">
    <oddFooter>&amp;C&amp;"宋体"&amp;12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G16" sqref="G16"/>
    </sheetView>
  </sheetViews>
  <sheetFormatPr defaultColWidth="9.00390625" defaultRowHeight="24" customHeight="1"/>
  <cols>
    <col min="1" max="1" width="41.25390625" style="0" customWidth="1"/>
    <col min="2" max="4" width="11.50390625" style="0" customWidth="1"/>
  </cols>
  <sheetData>
    <row r="1" spans="1:4" ht="42.75" customHeight="1">
      <c r="A1" s="285" t="s">
        <v>1300</v>
      </c>
      <c r="B1" s="285"/>
      <c r="C1" s="285"/>
      <c r="D1" s="285"/>
    </row>
    <row r="2" spans="1:4" ht="24" customHeight="1">
      <c r="A2" s="15"/>
      <c r="B2" s="15"/>
      <c r="C2" s="15"/>
      <c r="D2" s="15" t="s">
        <v>16</v>
      </c>
    </row>
    <row r="3" spans="1:4" ht="24" customHeight="1">
      <c r="A3" s="289" t="s">
        <v>70</v>
      </c>
      <c r="B3" s="289" t="s">
        <v>121</v>
      </c>
      <c r="C3" s="289"/>
      <c r="D3" s="289"/>
    </row>
    <row r="4" spans="1:4" ht="24" customHeight="1">
      <c r="A4" s="289"/>
      <c r="B4" s="138" t="s">
        <v>72</v>
      </c>
      <c r="C4" s="138" t="s">
        <v>122</v>
      </c>
      <c r="D4" s="138" t="s">
        <v>123</v>
      </c>
    </row>
    <row r="5" spans="1:4" ht="24" customHeight="1">
      <c r="A5" s="139" t="s">
        <v>1304</v>
      </c>
      <c r="B5" s="140">
        <f>SUM(C5:D5)</f>
        <v>8000</v>
      </c>
      <c r="C5" s="140">
        <v>8000</v>
      </c>
      <c r="D5" s="140"/>
    </row>
    <row r="6" spans="1:4" ht="24" customHeight="1">
      <c r="A6" s="139" t="s">
        <v>1292</v>
      </c>
      <c r="B6" s="140">
        <f>SUM(C6:D6)</f>
        <v>0</v>
      </c>
      <c r="C6" s="138"/>
      <c r="D6" s="138"/>
    </row>
    <row r="7" spans="1:4" ht="24" customHeight="1">
      <c r="A7" s="139" t="s">
        <v>1293</v>
      </c>
      <c r="B7" s="140">
        <f>SUM(C7:D7)</f>
        <v>26620</v>
      </c>
      <c r="C7" s="140">
        <v>24000</v>
      </c>
      <c r="D7" s="138">
        <v>2620</v>
      </c>
    </row>
    <row r="8" spans="1:4" ht="24" customHeight="1">
      <c r="A8" s="139" t="s">
        <v>1294</v>
      </c>
      <c r="B8" s="140">
        <f>SUM(C8:D8)</f>
        <v>0</v>
      </c>
      <c r="C8" s="140"/>
      <c r="D8" s="140"/>
    </row>
    <row r="9" spans="1:4" ht="24" customHeight="1">
      <c r="A9" s="139" t="s">
        <v>1295</v>
      </c>
      <c r="B9" s="140">
        <f>SUM(C9:D9)</f>
        <v>0</v>
      </c>
      <c r="C9" s="140"/>
      <c r="D9" s="140"/>
    </row>
    <row r="10" spans="1:4" ht="24" customHeight="1">
      <c r="A10" s="139" t="s">
        <v>77</v>
      </c>
      <c r="B10" s="140">
        <f>SUM(C10:D10)</f>
        <v>34620</v>
      </c>
      <c r="C10" s="140">
        <f>SUM(C5:C9)</f>
        <v>32000</v>
      </c>
      <c r="D10" s="140">
        <f>SUM(D5:D9)</f>
        <v>2620</v>
      </c>
    </row>
  </sheetData>
  <sheetProtection/>
  <mergeCells count="3">
    <mergeCell ref="A1:D1"/>
    <mergeCell ref="B3:D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7.625" style="0" customWidth="1"/>
    <col min="3" max="3" width="8.625" style="0" customWidth="1"/>
    <col min="7" max="7" width="7.50390625" style="0" customWidth="1"/>
    <col min="12" max="12" width="7.625" style="0" customWidth="1"/>
    <col min="14" max="14" width="10.875" style="0" customWidth="1"/>
  </cols>
  <sheetData>
    <row r="1" spans="1:14" ht="22.5" customHeight="1">
      <c r="A1" s="287" t="s">
        <v>1301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4.2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291"/>
      <c r="L2" s="291"/>
      <c r="N2" s="71" t="s">
        <v>16</v>
      </c>
    </row>
    <row r="3" spans="1:14" ht="30.75" customHeight="1">
      <c r="A3" s="292" t="s">
        <v>124</v>
      </c>
      <c r="B3" s="293"/>
      <c r="C3" s="293"/>
      <c r="D3" s="293"/>
      <c r="E3" s="293"/>
      <c r="F3" s="293"/>
      <c r="G3" s="293"/>
      <c r="H3" s="292" t="s">
        <v>1302</v>
      </c>
      <c r="I3" s="293"/>
      <c r="J3" s="293"/>
      <c r="K3" s="293"/>
      <c r="L3" s="293"/>
      <c r="M3" s="293"/>
      <c r="N3" s="293"/>
    </row>
    <row r="4" spans="1:14" ht="30.75" customHeight="1">
      <c r="A4" s="294" t="s">
        <v>125</v>
      </c>
      <c r="B4" s="294"/>
      <c r="C4" s="294"/>
      <c r="D4" s="294"/>
      <c r="E4" s="294"/>
      <c r="F4" s="294"/>
      <c r="G4" s="294"/>
      <c r="H4" s="294" t="s">
        <v>125</v>
      </c>
      <c r="I4" s="294"/>
      <c r="J4" s="294"/>
      <c r="K4" s="294"/>
      <c r="L4" s="294"/>
      <c r="M4" s="294"/>
      <c r="N4" s="294"/>
    </row>
    <row r="5" spans="1:14" ht="30.75" customHeight="1">
      <c r="A5" s="295" t="s">
        <v>126</v>
      </c>
      <c r="B5" s="298" t="s">
        <v>1306</v>
      </c>
      <c r="C5" s="295" t="s">
        <v>127</v>
      </c>
      <c r="D5" s="292" t="s">
        <v>128</v>
      </c>
      <c r="E5" s="293"/>
      <c r="F5" s="297"/>
      <c r="G5" s="295" t="s">
        <v>129</v>
      </c>
      <c r="H5" s="295" t="s">
        <v>126</v>
      </c>
      <c r="I5" s="295" t="s">
        <v>1305</v>
      </c>
      <c r="J5" s="295" t="s">
        <v>127</v>
      </c>
      <c r="K5" s="292" t="s">
        <v>128</v>
      </c>
      <c r="L5" s="293"/>
      <c r="M5" s="297"/>
      <c r="N5" s="295" t="s">
        <v>129</v>
      </c>
    </row>
    <row r="6" spans="1:14" ht="48.75" customHeight="1">
      <c r="A6" s="296"/>
      <c r="B6" s="296"/>
      <c r="C6" s="296"/>
      <c r="D6" s="3" t="s">
        <v>72</v>
      </c>
      <c r="E6" s="3" t="s">
        <v>130</v>
      </c>
      <c r="F6" s="3" t="s">
        <v>131</v>
      </c>
      <c r="G6" s="296"/>
      <c r="H6" s="296"/>
      <c r="I6" s="296"/>
      <c r="J6" s="296"/>
      <c r="K6" s="3" t="s">
        <v>72</v>
      </c>
      <c r="L6" s="3" t="s">
        <v>130</v>
      </c>
      <c r="M6" s="3" t="s">
        <v>131</v>
      </c>
      <c r="N6" s="296"/>
    </row>
    <row r="7" spans="1:14" ht="30.75" customHeight="1">
      <c r="A7" s="3">
        <f>C7+D7+G7</f>
        <v>863.05</v>
      </c>
      <c r="B7" s="137">
        <v>0.005</v>
      </c>
      <c r="C7" s="3"/>
      <c r="D7" s="3">
        <f>SUM(E7:F7)</f>
        <v>537.34</v>
      </c>
      <c r="E7" s="3">
        <v>469.75</v>
      </c>
      <c r="F7" s="3">
        <v>67.59</v>
      </c>
      <c r="G7" s="3">
        <v>325.71</v>
      </c>
      <c r="H7" s="3">
        <f>J7+K7+N7</f>
        <v>861.26</v>
      </c>
      <c r="I7" s="137">
        <f>(H7-A7)/A7</f>
        <v>-0.0020740397427726825</v>
      </c>
      <c r="J7" s="3"/>
      <c r="K7" s="3">
        <f>SUM(L7:M7)</f>
        <v>576.36</v>
      </c>
      <c r="L7" s="3">
        <v>467.69</v>
      </c>
      <c r="M7" s="3">
        <v>108.67</v>
      </c>
      <c r="N7" s="3">
        <v>284.9</v>
      </c>
    </row>
  </sheetData>
  <sheetProtection/>
  <mergeCells count="16">
    <mergeCell ref="N5:N6"/>
    <mergeCell ref="D5:F5"/>
    <mergeCell ref="K5:M5"/>
    <mergeCell ref="A5:A6"/>
    <mergeCell ref="B5:B6"/>
    <mergeCell ref="C5:C6"/>
    <mergeCell ref="G5:G6"/>
    <mergeCell ref="H5:H6"/>
    <mergeCell ref="I5:I6"/>
    <mergeCell ref="J5:J6"/>
    <mergeCell ref="A1:N1"/>
    <mergeCell ref="K2:L2"/>
    <mergeCell ref="A3:G3"/>
    <mergeCell ref="H3:N3"/>
    <mergeCell ref="A4:G4"/>
    <mergeCell ref="H4:N4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E33"/>
  <sheetViews>
    <sheetView showZeros="0" zoomScalePageLayoutView="0" workbookViewId="0" topLeftCell="A19">
      <selection activeCell="D33" sqref="D33"/>
    </sheetView>
  </sheetViews>
  <sheetFormatPr defaultColWidth="7.875" defaultRowHeight="14.25"/>
  <cols>
    <col min="1" max="1" width="29.125" style="21" customWidth="1"/>
    <col min="2" max="2" width="10.25390625" style="7" hidden="1" customWidth="1"/>
    <col min="3" max="6" width="11.00390625" style="7" customWidth="1"/>
    <col min="7" max="7" width="9.875" style="7" hidden="1" customWidth="1"/>
    <col min="8" max="239" width="7.875" style="7" customWidth="1"/>
  </cols>
  <sheetData>
    <row r="1" spans="1:239" ht="31.5" customHeight="1">
      <c r="A1" s="285" t="s">
        <v>1337</v>
      </c>
      <c r="B1" s="285"/>
      <c r="C1" s="285"/>
      <c r="D1" s="285"/>
      <c r="E1" s="285"/>
      <c r="F1" s="28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18" customHeight="1">
      <c r="A2" s="31"/>
      <c r="B2" s="31"/>
      <c r="C2" s="31"/>
      <c r="D2" s="31"/>
      <c r="E2" s="32"/>
      <c r="F2" s="9" t="s">
        <v>16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8" ht="19.5" customHeight="1">
      <c r="A3" s="301" t="s">
        <v>17</v>
      </c>
      <c r="B3" s="295" t="s">
        <v>18</v>
      </c>
      <c r="C3" s="302" t="s">
        <v>1287</v>
      </c>
      <c r="D3" s="304" t="s">
        <v>1338</v>
      </c>
      <c r="E3" s="294" t="s">
        <v>133</v>
      </c>
      <c r="F3" s="294"/>
      <c r="G3" s="299" t="s">
        <v>134</v>
      </c>
      <c r="H3"/>
    </row>
    <row r="4" spans="1:7" ht="19.5" customHeight="1">
      <c r="A4" s="301"/>
      <c r="B4" s="296"/>
      <c r="C4" s="303"/>
      <c r="D4" s="305"/>
      <c r="E4" s="4" t="s">
        <v>135</v>
      </c>
      <c r="F4" s="3" t="s">
        <v>136</v>
      </c>
      <c r="G4" s="300"/>
    </row>
    <row r="5" spans="1:7" ht="21.75" customHeight="1">
      <c r="A5" s="219" t="s">
        <v>81</v>
      </c>
      <c r="B5" s="220" t="e">
        <f>SUM(B6,B20)</f>
        <v>#REF!</v>
      </c>
      <c r="C5" s="221">
        <f>SUM(C6+C20)</f>
        <v>13946</v>
      </c>
      <c r="D5" s="221">
        <f>SUM(D6,D20)</f>
        <v>15350</v>
      </c>
      <c r="E5" s="220">
        <f aca="true" t="shared" si="0" ref="E5:E29">D5-C5</f>
        <v>1404</v>
      </c>
      <c r="F5" s="228">
        <f>D5/C5-1</f>
        <v>0.10067402839523876</v>
      </c>
      <c r="G5" s="125"/>
    </row>
    <row r="6" spans="1:7" ht="21.75" customHeight="1">
      <c r="A6" s="10" t="s">
        <v>22</v>
      </c>
      <c r="B6" s="10" t="e">
        <f>SUM(B7,#REF!,B8:B18)</f>
        <v>#REF!</v>
      </c>
      <c r="C6" s="128">
        <f>SUM(C7:C19)</f>
        <v>7924</v>
      </c>
      <c r="D6" s="128">
        <f>SUM(D7:D19)</f>
        <v>11180</v>
      </c>
      <c r="E6" s="127">
        <f t="shared" si="0"/>
        <v>3256</v>
      </c>
      <c r="F6" s="185">
        <f>D6/C6-1</f>
        <v>0.4109035840484603</v>
      </c>
      <c r="G6" s="129" t="e">
        <f aca="true" t="shared" si="1" ref="G6:G15">ROUND(C6/B6-1,2)</f>
        <v>#REF!</v>
      </c>
    </row>
    <row r="7" spans="1:7" ht="21.75" customHeight="1">
      <c r="A7" s="126" t="s">
        <v>137</v>
      </c>
      <c r="B7" s="10">
        <v>3007</v>
      </c>
      <c r="C7" s="130">
        <v>3194</v>
      </c>
      <c r="D7" s="130">
        <v>5253</v>
      </c>
      <c r="E7" s="127">
        <f t="shared" si="0"/>
        <v>2059</v>
      </c>
      <c r="F7" s="185">
        <f aca="true" t="shared" si="2" ref="F7:F33">D7/C7-1</f>
        <v>0.6446462116468379</v>
      </c>
      <c r="G7" s="129">
        <f t="shared" si="1"/>
        <v>0.06</v>
      </c>
    </row>
    <row r="8" spans="1:7" ht="21.75" customHeight="1">
      <c r="A8" s="126" t="s">
        <v>24</v>
      </c>
      <c r="B8" s="10">
        <v>217</v>
      </c>
      <c r="C8" s="130">
        <v>90</v>
      </c>
      <c r="D8" s="130">
        <v>95</v>
      </c>
      <c r="E8" s="127">
        <f t="shared" si="0"/>
        <v>5</v>
      </c>
      <c r="F8" s="185">
        <f t="shared" si="2"/>
        <v>0.05555555555555558</v>
      </c>
      <c r="G8" s="129">
        <f t="shared" si="1"/>
        <v>-0.59</v>
      </c>
    </row>
    <row r="9" spans="1:7" ht="21.75" customHeight="1">
      <c r="A9" s="126" t="s">
        <v>25</v>
      </c>
      <c r="B9" s="10">
        <v>196</v>
      </c>
      <c r="C9" s="130">
        <v>170</v>
      </c>
      <c r="D9" s="130">
        <v>185</v>
      </c>
      <c r="E9" s="127">
        <f t="shared" si="0"/>
        <v>15</v>
      </c>
      <c r="F9" s="185">
        <f t="shared" si="2"/>
        <v>0.08823529411764697</v>
      </c>
      <c r="G9" s="129">
        <f t="shared" si="1"/>
        <v>-0.13</v>
      </c>
    </row>
    <row r="10" spans="1:7" ht="21.75" customHeight="1">
      <c r="A10" s="126" t="s">
        <v>26</v>
      </c>
      <c r="B10" s="10">
        <v>4349</v>
      </c>
      <c r="C10" s="130">
        <v>346</v>
      </c>
      <c r="D10" s="130">
        <v>540</v>
      </c>
      <c r="E10" s="127">
        <f t="shared" si="0"/>
        <v>194</v>
      </c>
      <c r="F10" s="185">
        <f t="shared" si="2"/>
        <v>0.5606936416184971</v>
      </c>
      <c r="G10" s="129">
        <f t="shared" si="1"/>
        <v>-0.92</v>
      </c>
    </row>
    <row r="11" spans="1:7" ht="21.75" customHeight="1">
      <c r="A11" s="126" t="s">
        <v>27</v>
      </c>
      <c r="B11" s="10">
        <v>444</v>
      </c>
      <c r="C11" s="130">
        <v>530</v>
      </c>
      <c r="D11" s="130">
        <v>720</v>
      </c>
      <c r="E11" s="127">
        <f t="shared" si="0"/>
        <v>190</v>
      </c>
      <c r="F11" s="185">
        <f t="shared" si="2"/>
        <v>0.35849056603773577</v>
      </c>
      <c r="G11" s="129">
        <f t="shared" si="1"/>
        <v>0.19</v>
      </c>
    </row>
    <row r="12" spans="1:7" ht="21.75" customHeight="1">
      <c r="A12" s="126" t="s">
        <v>28</v>
      </c>
      <c r="B12" s="10">
        <v>292</v>
      </c>
      <c r="C12" s="130">
        <v>1404</v>
      </c>
      <c r="D12" s="130">
        <v>1500</v>
      </c>
      <c r="E12" s="127">
        <f t="shared" si="0"/>
        <v>96</v>
      </c>
      <c r="F12" s="185">
        <f t="shared" si="2"/>
        <v>0.06837606837606836</v>
      </c>
      <c r="G12" s="129">
        <f t="shared" si="1"/>
        <v>3.81</v>
      </c>
    </row>
    <row r="13" spans="1:7" ht="21.75" customHeight="1">
      <c r="A13" s="126" t="s">
        <v>29</v>
      </c>
      <c r="B13" s="10">
        <v>258</v>
      </c>
      <c r="C13" s="130">
        <v>138</v>
      </c>
      <c r="D13" s="130">
        <v>140</v>
      </c>
      <c r="E13" s="127">
        <f t="shared" si="0"/>
        <v>2</v>
      </c>
      <c r="F13" s="185">
        <f t="shared" si="2"/>
        <v>0.01449275362318847</v>
      </c>
      <c r="G13" s="129">
        <f t="shared" si="1"/>
        <v>-0.47</v>
      </c>
    </row>
    <row r="14" spans="1:7" ht="21.75" customHeight="1">
      <c r="A14" s="126" t="s">
        <v>30</v>
      </c>
      <c r="B14" s="10">
        <v>311</v>
      </c>
      <c r="C14" s="130">
        <v>346</v>
      </c>
      <c r="D14" s="130">
        <v>350</v>
      </c>
      <c r="E14" s="127">
        <f t="shared" si="0"/>
        <v>4</v>
      </c>
      <c r="F14" s="185">
        <f t="shared" si="2"/>
        <v>0.011560693641618602</v>
      </c>
      <c r="G14" s="129">
        <f t="shared" si="1"/>
        <v>0.11</v>
      </c>
    </row>
    <row r="15" spans="1:7" ht="21.75" customHeight="1">
      <c r="A15" s="126" t="s">
        <v>138</v>
      </c>
      <c r="B15" s="10">
        <v>184</v>
      </c>
      <c r="C15" s="130">
        <v>1242</v>
      </c>
      <c r="D15" s="130">
        <v>1260</v>
      </c>
      <c r="E15" s="127">
        <f t="shared" si="0"/>
        <v>18</v>
      </c>
      <c r="F15" s="185">
        <f t="shared" si="2"/>
        <v>0.01449275362318847</v>
      </c>
      <c r="G15" s="129">
        <f t="shared" si="1"/>
        <v>5.75</v>
      </c>
    </row>
    <row r="16" spans="1:7" ht="21.75" customHeight="1">
      <c r="A16" s="126" t="s">
        <v>139</v>
      </c>
      <c r="B16" s="10">
        <v>969</v>
      </c>
      <c r="C16" s="130">
        <v>432</v>
      </c>
      <c r="D16" s="130">
        <v>1100</v>
      </c>
      <c r="E16" s="127">
        <f t="shared" si="0"/>
        <v>668</v>
      </c>
      <c r="F16" s="185">
        <f t="shared" si="2"/>
        <v>1.5462962962962963</v>
      </c>
      <c r="G16" s="129"/>
    </row>
    <row r="17" spans="1:7" ht="21.75" customHeight="1">
      <c r="A17" s="126" t="s">
        <v>140</v>
      </c>
      <c r="B17" s="10">
        <v>73</v>
      </c>
      <c r="C17" s="10">
        <v>25</v>
      </c>
      <c r="D17" s="131">
        <v>27</v>
      </c>
      <c r="E17" s="127">
        <f t="shared" si="0"/>
        <v>2</v>
      </c>
      <c r="F17" s="185">
        <f t="shared" si="2"/>
        <v>0.08000000000000007</v>
      </c>
      <c r="G17" s="129"/>
    </row>
    <row r="18" spans="1:7" ht="21.75" customHeight="1">
      <c r="A18" s="126" t="s">
        <v>141</v>
      </c>
      <c r="B18" s="10">
        <v>1</v>
      </c>
      <c r="C18" s="25">
        <v>7</v>
      </c>
      <c r="D18" s="128">
        <v>10</v>
      </c>
      <c r="E18" s="127">
        <f t="shared" si="0"/>
        <v>3</v>
      </c>
      <c r="F18" s="185">
        <f t="shared" si="2"/>
        <v>0.4285714285714286</v>
      </c>
      <c r="G18" s="129">
        <f>ROUND(C18/B18-1,2)</f>
        <v>6</v>
      </c>
    </row>
    <row r="19" spans="1:7" ht="21.75" customHeight="1">
      <c r="A19" s="126" t="s">
        <v>142</v>
      </c>
      <c r="B19" s="10">
        <v>177</v>
      </c>
      <c r="C19" s="25"/>
      <c r="D19" s="128"/>
      <c r="E19" s="127">
        <f t="shared" si="0"/>
        <v>0</v>
      </c>
      <c r="F19" s="185"/>
      <c r="G19" s="129"/>
    </row>
    <row r="20" spans="1:7" ht="21.75" customHeight="1">
      <c r="A20" s="126" t="s">
        <v>37</v>
      </c>
      <c r="B20" s="10">
        <f>SUM(B21,B22:B26)</f>
        <v>440</v>
      </c>
      <c r="C20" s="128">
        <f>SUM(C21,C22:C26)</f>
        <v>6022</v>
      </c>
      <c r="D20" s="128">
        <f>SUM(D21,D22:D26)</f>
        <v>4170</v>
      </c>
      <c r="E20" s="127">
        <f t="shared" si="0"/>
        <v>-1852</v>
      </c>
      <c r="F20" s="185">
        <f t="shared" si="2"/>
        <v>-0.3075390235802059</v>
      </c>
      <c r="G20" s="129">
        <f>ROUND(C20/B20-1,2)</f>
        <v>12.69</v>
      </c>
    </row>
    <row r="21" spans="1:7" ht="21.75" customHeight="1">
      <c r="A21" s="126" t="s">
        <v>38</v>
      </c>
      <c r="B21" s="10">
        <v>345</v>
      </c>
      <c r="C21" s="218">
        <v>2872</v>
      </c>
      <c r="D21" s="227">
        <v>3100</v>
      </c>
      <c r="E21" s="127">
        <f t="shared" si="0"/>
        <v>228</v>
      </c>
      <c r="F21" s="185">
        <f t="shared" si="2"/>
        <v>0.07938718662952637</v>
      </c>
      <c r="G21" s="129">
        <f>ROUND(C21/B21-1,2)</f>
        <v>7.32</v>
      </c>
    </row>
    <row r="22" spans="1:7" ht="21.75" customHeight="1">
      <c r="A22" s="126" t="s">
        <v>39</v>
      </c>
      <c r="B22" s="10"/>
      <c r="C22" s="218">
        <v>56</v>
      </c>
      <c r="D22" s="227">
        <v>60</v>
      </c>
      <c r="E22" s="127">
        <f t="shared" si="0"/>
        <v>4</v>
      </c>
      <c r="F22" s="185">
        <f t="shared" si="2"/>
        <v>0.0714285714285714</v>
      </c>
      <c r="G22" s="129">
        <v>1</v>
      </c>
    </row>
    <row r="23" spans="1:7" ht="21.75" customHeight="1">
      <c r="A23" s="126" t="s">
        <v>40</v>
      </c>
      <c r="B23" s="10">
        <v>75</v>
      </c>
      <c r="C23" s="218">
        <v>309</v>
      </c>
      <c r="D23" s="227">
        <v>355</v>
      </c>
      <c r="E23" s="127">
        <f t="shared" si="0"/>
        <v>46</v>
      </c>
      <c r="F23" s="185">
        <f t="shared" si="2"/>
        <v>0.1488673139158576</v>
      </c>
      <c r="G23" s="129">
        <f>ROUND(C23/B23-1,2)</f>
        <v>3.12</v>
      </c>
    </row>
    <row r="24" spans="1:7" ht="21.75" customHeight="1">
      <c r="A24" s="217" t="s">
        <v>1331</v>
      </c>
      <c r="B24" s="10"/>
      <c r="C24" s="181">
        <v>2500</v>
      </c>
      <c r="D24" s="227"/>
      <c r="E24" s="127"/>
      <c r="F24" s="185">
        <f t="shared" si="2"/>
        <v>-1</v>
      </c>
      <c r="G24" s="129"/>
    </row>
    <row r="25" spans="1:7" ht="21.75" customHeight="1">
      <c r="A25" s="217" t="s">
        <v>1332</v>
      </c>
      <c r="B25" s="10"/>
      <c r="C25" s="218">
        <v>176</v>
      </c>
      <c r="D25" s="227">
        <v>545</v>
      </c>
      <c r="E25" s="127">
        <f t="shared" si="0"/>
        <v>369</v>
      </c>
      <c r="F25" s="185">
        <f t="shared" si="2"/>
        <v>2.096590909090909</v>
      </c>
      <c r="G25" s="129"/>
    </row>
    <row r="26" spans="1:7" ht="21.75" customHeight="1">
      <c r="A26" s="217" t="s">
        <v>1307</v>
      </c>
      <c r="B26" s="10">
        <v>20</v>
      </c>
      <c r="C26" s="181">
        <v>109</v>
      </c>
      <c r="D26" s="227">
        <v>110</v>
      </c>
      <c r="E26" s="127">
        <f t="shared" si="0"/>
        <v>1</v>
      </c>
      <c r="F26" s="185">
        <f t="shared" si="2"/>
        <v>0.00917431192660545</v>
      </c>
      <c r="G26" s="129">
        <f>ROUND(C26/B26-1,2)</f>
        <v>4.45</v>
      </c>
    </row>
    <row r="27" spans="1:239" s="104" customFormat="1" ht="21.75" customHeight="1">
      <c r="A27" s="222" t="s">
        <v>82</v>
      </c>
      <c r="B27" s="223">
        <f>SUM(B28:B29)</f>
        <v>0</v>
      </c>
      <c r="C27" s="224">
        <f>C28+C29</f>
        <v>0</v>
      </c>
      <c r="D27" s="224">
        <f>SUM(D28:D29)</f>
        <v>0</v>
      </c>
      <c r="E27" s="127">
        <f t="shared" si="0"/>
        <v>0</v>
      </c>
      <c r="F27" s="228" t="e">
        <f t="shared" si="2"/>
        <v>#DIV/0!</v>
      </c>
      <c r="G27" s="133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</row>
    <row r="28" spans="1:239" s="104" customFormat="1" ht="21.75" customHeight="1">
      <c r="A28" s="134" t="s">
        <v>143</v>
      </c>
      <c r="B28" s="75"/>
      <c r="C28" s="132"/>
      <c r="D28" s="132"/>
      <c r="E28" s="127">
        <f t="shared" si="0"/>
        <v>0</v>
      </c>
      <c r="F28" s="185"/>
      <c r="G28" s="133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</row>
    <row r="29" spans="1:239" s="104" customFormat="1" ht="21.75" customHeight="1">
      <c r="A29" s="134" t="s">
        <v>144</v>
      </c>
      <c r="B29" s="75"/>
      <c r="C29" s="132"/>
      <c r="D29" s="132"/>
      <c r="E29" s="127">
        <f t="shared" si="0"/>
        <v>0</v>
      </c>
      <c r="F29" s="185"/>
      <c r="G29" s="133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</row>
    <row r="30" spans="1:239" s="106" customFormat="1" ht="21.75" customHeight="1">
      <c r="A30" s="226" t="s">
        <v>145</v>
      </c>
      <c r="B30" s="223"/>
      <c r="C30" s="224">
        <v>2358</v>
      </c>
      <c r="D30" s="224"/>
      <c r="E30" s="225">
        <f>D30-C30</f>
        <v>-2358</v>
      </c>
      <c r="F30" s="228">
        <f t="shared" si="2"/>
        <v>-1</v>
      </c>
      <c r="G30" s="133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</row>
    <row r="31" spans="1:239" s="106" customFormat="1" ht="21.75" customHeight="1">
      <c r="A31" s="226" t="s">
        <v>146</v>
      </c>
      <c r="B31" s="223"/>
      <c r="C31" s="224">
        <v>7215</v>
      </c>
      <c r="D31" s="224"/>
      <c r="E31" s="225">
        <f>D31-C31</f>
        <v>-7215</v>
      </c>
      <c r="F31" s="228">
        <f t="shared" si="2"/>
        <v>-1</v>
      </c>
      <c r="G31" s="133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</row>
    <row r="32" spans="1:239" s="106" customFormat="1" ht="21.75" customHeight="1">
      <c r="A32" s="226" t="s">
        <v>147</v>
      </c>
      <c r="B32" s="223"/>
      <c r="C32" s="224">
        <v>5921</v>
      </c>
      <c r="D32" s="224"/>
      <c r="E32" s="225">
        <f>D32-C32</f>
        <v>-5921</v>
      </c>
      <c r="F32" s="228">
        <f t="shared" si="2"/>
        <v>-1</v>
      </c>
      <c r="G32" s="133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</row>
    <row r="33" spans="1:7" ht="21.75" customHeight="1">
      <c r="A33" s="167" t="s">
        <v>1244</v>
      </c>
      <c r="B33" s="168" t="e">
        <f>SUM(B5,B27,B30)</f>
        <v>#REF!</v>
      </c>
      <c r="C33" s="169">
        <f>SUM(C5,C27,C30:C32)</f>
        <v>29440</v>
      </c>
      <c r="D33" s="169">
        <f>SUM(D5,D27,D30:D32)</f>
        <v>15350</v>
      </c>
      <c r="E33" s="170">
        <f>D33-C33</f>
        <v>-14090</v>
      </c>
      <c r="F33" s="228">
        <f t="shared" si="2"/>
        <v>-0.47860054347826086</v>
      </c>
      <c r="G33" s="129"/>
    </row>
  </sheetData>
  <sheetProtection/>
  <mergeCells count="7">
    <mergeCell ref="G3:G4"/>
    <mergeCell ref="A1:F1"/>
    <mergeCell ref="E3:F3"/>
    <mergeCell ref="A3:A4"/>
    <mergeCell ref="B3:B4"/>
    <mergeCell ref="C3:C4"/>
    <mergeCell ref="D3:D4"/>
  </mergeCells>
  <printOptions horizontalCentered="1"/>
  <pageMargins left="0.9444444444444444" right="0.9444444444444444" top="0.7868055555555555" bottom="0.5506944444444445" header="0.5111111111111111" footer="0.7868055555555555"/>
  <pageSetup firstPageNumber="13" useFirstPageNumber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48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57.25390625" style="21" customWidth="1"/>
    <col min="2" max="2" width="16.00390625" style="67" customWidth="1"/>
    <col min="3" max="249" width="9.00390625" style="57" customWidth="1"/>
    <col min="250" max="251" width="9.00390625" style="21" customWidth="1"/>
  </cols>
  <sheetData>
    <row r="1" spans="1:2" ht="29.25" customHeight="1">
      <c r="A1" s="306" t="s">
        <v>1339</v>
      </c>
      <c r="B1" s="307"/>
    </row>
    <row r="2" spans="1:2" ht="22.5" customHeight="1">
      <c r="A2" s="58"/>
      <c r="B2" s="116" t="s">
        <v>16</v>
      </c>
    </row>
    <row r="3" spans="1:251" s="84" customFormat="1" ht="23.25" customHeight="1">
      <c r="A3" s="117" t="s">
        <v>65</v>
      </c>
      <c r="B3" s="118" t="s">
        <v>66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7"/>
      <c r="IQ3" s="7"/>
    </row>
    <row r="4" spans="1:251" s="84" customFormat="1" ht="24.75" customHeight="1">
      <c r="A4" s="119" t="s">
        <v>1471</v>
      </c>
      <c r="B4" s="120">
        <f>B5+B12+B48</f>
        <v>283690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7"/>
      <c r="IQ4" s="7"/>
    </row>
    <row r="5" spans="1:251" s="56" customFormat="1" ht="24.75" customHeight="1">
      <c r="A5" s="119" t="s">
        <v>67</v>
      </c>
      <c r="B5" s="150">
        <v>2522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7"/>
      <c r="IQ5" s="7"/>
    </row>
    <row r="6" spans="1:251" s="56" customFormat="1" ht="24.75" customHeight="1">
      <c r="A6" s="121" t="s">
        <v>1472</v>
      </c>
      <c r="B6" s="122">
        <v>122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7"/>
      <c r="IQ6" s="7"/>
    </row>
    <row r="7" spans="1:251" s="84" customFormat="1" ht="24.75" customHeight="1">
      <c r="A7" s="123" t="s">
        <v>1473</v>
      </c>
      <c r="B7" s="122">
        <v>81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7"/>
      <c r="IQ7" s="7"/>
    </row>
    <row r="8" spans="1:251" s="84" customFormat="1" ht="24.75" customHeight="1">
      <c r="A8" s="151" t="s">
        <v>1474</v>
      </c>
      <c r="B8" s="152">
        <v>283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7"/>
      <c r="IQ8" s="7"/>
    </row>
    <row r="9" spans="1:251" s="84" customFormat="1" ht="24.75" customHeight="1">
      <c r="A9" s="151" t="s">
        <v>1475</v>
      </c>
      <c r="B9" s="152"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7"/>
      <c r="IQ9" s="7"/>
    </row>
    <row r="10" spans="1:251" s="84" customFormat="1" ht="24.75" customHeight="1">
      <c r="A10" s="151" t="s">
        <v>1476</v>
      </c>
      <c r="B10" s="152">
        <v>2036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7"/>
      <c r="IQ10" s="7"/>
    </row>
    <row r="11" spans="1:251" s="84" customFormat="1" ht="24.75" customHeight="1">
      <c r="A11" s="151" t="s">
        <v>1477</v>
      </c>
      <c r="B11" s="152">
        <v>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7"/>
      <c r="IQ11" s="7"/>
    </row>
    <row r="12" spans="1:251" s="84" customFormat="1" ht="24.75" customHeight="1">
      <c r="A12" s="175" t="s">
        <v>68</v>
      </c>
      <c r="B12" s="150">
        <v>202564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7"/>
      <c r="IQ12" s="7"/>
    </row>
    <row r="13" spans="1:251" s="84" customFormat="1" ht="24.75" customHeight="1">
      <c r="A13" s="123" t="s">
        <v>1478</v>
      </c>
      <c r="B13" s="122">
        <v>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7"/>
      <c r="IQ13" s="7"/>
    </row>
    <row r="14" spans="1:251" s="84" customFormat="1" ht="24.75" customHeight="1">
      <c r="A14" s="123" t="s">
        <v>1479</v>
      </c>
      <c r="B14" s="122">
        <v>87970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7"/>
      <c r="IQ14" s="7"/>
    </row>
    <row r="15" spans="1:251" s="84" customFormat="1" ht="24.75" customHeight="1">
      <c r="A15" s="123" t="s">
        <v>1480</v>
      </c>
      <c r="B15" s="122">
        <v>18106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7"/>
      <c r="IQ15" s="7"/>
    </row>
    <row r="16" spans="1:251" s="84" customFormat="1" ht="24.75" customHeight="1">
      <c r="A16" s="123" t="s">
        <v>1481</v>
      </c>
      <c r="B16" s="122">
        <v>6539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7"/>
      <c r="IQ16" s="7"/>
    </row>
    <row r="17" spans="1:251" s="84" customFormat="1" ht="24.75" customHeight="1">
      <c r="A17" s="121" t="s">
        <v>1482</v>
      </c>
      <c r="B17" s="122">
        <v>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7"/>
      <c r="IQ17" s="7"/>
    </row>
    <row r="18" spans="1:2" ht="24.75" customHeight="1">
      <c r="A18" s="121" t="s">
        <v>1483</v>
      </c>
      <c r="B18" s="122">
        <v>0</v>
      </c>
    </row>
    <row r="19" spans="1:2" ht="24.75" customHeight="1">
      <c r="A19" s="121" t="s">
        <v>1484</v>
      </c>
      <c r="B19" s="122">
        <v>1794</v>
      </c>
    </row>
    <row r="20" spans="1:2" ht="24.75" customHeight="1">
      <c r="A20" s="123" t="s">
        <v>1485</v>
      </c>
      <c r="B20" s="122">
        <v>4940</v>
      </c>
    </row>
    <row r="21" spans="1:2" ht="24.75" customHeight="1">
      <c r="A21" s="123" t="s">
        <v>1486</v>
      </c>
      <c r="B21" s="122">
        <v>17149</v>
      </c>
    </row>
    <row r="22" spans="1:2" ht="24.75" customHeight="1">
      <c r="A22" s="334" t="s">
        <v>1487</v>
      </c>
      <c r="B22" s="122">
        <v>1151</v>
      </c>
    </row>
    <row r="23" spans="1:2" ht="24.75" customHeight="1">
      <c r="A23" s="334" t="s">
        <v>1488</v>
      </c>
      <c r="B23" s="122">
        <v>0</v>
      </c>
    </row>
    <row r="24" spans="1:2" ht="24.75" customHeight="1">
      <c r="A24" s="334" t="s">
        <v>1489</v>
      </c>
      <c r="B24" s="122">
        <v>0</v>
      </c>
    </row>
    <row r="25" spans="1:2" ht="24.75" customHeight="1">
      <c r="A25" s="334" t="s">
        <v>1490</v>
      </c>
      <c r="B25" s="122">
        <v>16106</v>
      </c>
    </row>
    <row r="26" spans="1:2" ht="24.75" customHeight="1">
      <c r="A26" s="334" t="s">
        <v>1491</v>
      </c>
      <c r="B26" s="122">
        <v>0</v>
      </c>
    </row>
    <row r="27" spans="1:2" ht="24.75" customHeight="1">
      <c r="A27" s="334" t="s">
        <v>1492</v>
      </c>
      <c r="B27" s="122">
        <v>0</v>
      </c>
    </row>
    <row r="28" spans="1:2" ht="24.75" customHeight="1">
      <c r="A28" s="334" t="s">
        <v>1493</v>
      </c>
      <c r="B28" s="122">
        <v>0</v>
      </c>
    </row>
    <row r="29" spans="1:2" ht="24.75" customHeight="1">
      <c r="A29" s="334" t="s">
        <v>1494</v>
      </c>
      <c r="B29" s="122">
        <v>114</v>
      </c>
    </row>
    <row r="30" spans="1:2" ht="24.75" customHeight="1">
      <c r="A30" s="334" t="s">
        <v>1453</v>
      </c>
      <c r="B30" s="122">
        <v>5063</v>
      </c>
    </row>
    <row r="31" spans="1:2" ht="24.75" customHeight="1">
      <c r="A31" s="334" t="s">
        <v>1454</v>
      </c>
      <c r="B31" s="122">
        <v>72</v>
      </c>
    </row>
    <row r="32" spans="1:2" ht="24.75" customHeight="1">
      <c r="A32" s="334" t="s">
        <v>1455</v>
      </c>
      <c r="B32" s="122">
        <v>986</v>
      </c>
    </row>
    <row r="33" spans="1:2" ht="24.75" customHeight="1">
      <c r="A33" s="334" t="s">
        <v>1456</v>
      </c>
      <c r="B33" s="122">
        <v>22400</v>
      </c>
    </row>
    <row r="34" spans="1:2" ht="24.75" customHeight="1">
      <c r="A34" s="334" t="s">
        <v>1457</v>
      </c>
      <c r="B34" s="122">
        <v>5417</v>
      </c>
    </row>
    <row r="35" spans="1:2" ht="24.75" customHeight="1">
      <c r="A35" s="334" t="s">
        <v>1458</v>
      </c>
      <c r="B35" s="122">
        <v>3201</v>
      </c>
    </row>
    <row r="36" spans="1:2" ht="24.75" customHeight="1">
      <c r="A36" s="334" t="s">
        <v>1459</v>
      </c>
      <c r="B36" s="122">
        <v>0</v>
      </c>
    </row>
    <row r="37" spans="1:2" ht="24.75" customHeight="1">
      <c r="A37" s="334" t="s">
        <v>1460</v>
      </c>
      <c r="B37" s="122">
        <v>8786</v>
      </c>
    </row>
    <row r="38" spans="1:2" ht="24.75" customHeight="1">
      <c r="A38" s="334" t="s">
        <v>1461</v>
      </c>
      <c r="B38" s="122">
        <v>2136</v>
      </c>
    </row>
    <row r="39" spans="1:2" ht="24.75" customHeight="1">
      <c r="A39" s="334" t="s">
        <v>1462</v>
      </c>
      <c r="B39" s="122">
        <v>0</v>
      </c>
    </row>
    <row r="40" spans="1:2" ht="24.75" customHeight="1">
      <c r="A40" s="334" t="s">
        <v>1463</v>
      </c>
      <c r="B40" s="122">
        <v>0</v>
      </c>
    </row>
    <row r="41" spans="1:2" ht="24.75" customHeight="1">
      <c r="A41" s="334" t="s">
        <v>1464</v>
      </c>
      <c r="B41" s="122">
        <v>0</v>
      </c>
    </row>
    <row r="42" spans="1:2" ht="24.75" customHeight="1">
      <c r="A42" s="334" t="s">
        <v>1465</v>
      </c>
      <c r="B42" s="122">
        <v>0</v>
      </c>
    </row>
    <row r="43" spans="1:2" ht="24.75" customHeight="1">
      <c r="A43" s="334" t="s">
        <v>1466</v>
      </c>
      <c r="B43" s="122">
        <v>386</v>
      </c>
    </row>
    <row r="44" spans="1:2" ht="24.75" customHeight="1">
      <c r="A44" s="334" t="s">
        <v>1467</v>
      </c>
      <c r="B44" s="122">
        <v>0</v>
      </c>
    </row>
    <row r="45" spans="1:2" ht="24.75" customHeight="1">
      <c r="A45" s="334" t="s">
        <v>1468</v>
      </c>
      <c r="B45" s="122">
        <v>248</v>
      </c>
    </row>
    <row r="46" spans="1:2" ht="24.75" customHeight="1">
      <c r="A46" s="334" t="s">
        <v>1469</v>
      </c>
      <c r="B46" s="122">
        <v>0</v>
      </c>
    </row>
    <row r="47" spans="1:2" ht="24.75" customHeight="1">
      <c r="A47" s="334" t="s">
        <v>1470</v>
      </c>
      <c r="B47" s="122">
        <v>0</v>
      </c>
    </row>
    <row r="48" spans="1:2" ht="24.75" customHeight="1">
      <c r="A48" s="335" t="s">
        <v>69</v>
      </c>
      <c r="B48" s="336">
        <v>78604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W34"/>
  <sheetViews>
    <sheetView showZeros="0" zoomScalePageLayoutView="0" workbookViewId="0" topLeftCell="A1">
      <selection activeCell="H13" sqref="H13"/>
    </sheetView>
  </sheetViews>
  <sheetFormatPr defaultColWidth="7.875" defaultRowHeight="14.25"/>
  <cols>
    <col min="1" max="1" width="29.25390625" style="7" customWidth="1"/>
    <col min="2" max="5" width="10.875" style="7" customWidth="1"/>
    <col min="6" max="231" width="7.875" style="7" customWidth="1"/>
  </cols>
  <sheetData>
    <row r="1" spans="1:231" ht="25.5" customHeight="1">
      <c r="A1" s="285" t="s">
        <v>1340</v>
      </c>
      <c r="B1" s="285"/>
      <c r="C1" s="285"/>
      <c r="D1" s="285"/>
      <c r="E1" s="28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</row>
    <row r="2" spans="1:231" ht="18" customHeight="1">
      <c r="A2" s="31"/>
      <c r="B2" s="31"/>
      <c r="C2" s="31"/>
      <c r="D2" s="31"/>
      <c r="E2" s="32" t="s">
        <v>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</row>
    <row r="3" spans="1:5" ht="21" customHeight="1">
      <c r="A3" s="308" t="s">
        <v>43</v>
      </c>
      <c r="B3" s="302" t="s">
        <v>1287</v>
      </c>
      <c r="C3" s="302" t="s">
        <v>1338</v>
      </c>
      <c r="D3" s="294" t="s">
        <v>133</v>
      </c>
      <c r="E3" s="294"/>
    </row>
    <row r="4" spans="1:5" ht="21" customHeight="1">
      <c r="A4" s="308"/>
      <c r="B4" s="303"/>
      <c r="C4" s="303"/>
      <c r="D4" s="3" t="s">
        <v>135</v>
      </c>
      <c r="E4" s="3" t="s">
        <v>136</v>
      </c>
    </row>
    <row r="5" spans="1:5" ht="21" customHeight="1">
      <c r="A5" s="232" t="s">
        <v>1336</v>
      </c>
      <c r="B5" s="229">
        <f>SUM(B6:B27)</f>
        <v>295237</v>
      </c>
      <c r="C5" s="229">
        <f>SUM(C6:C27)</f>
        <v>299040</v>
      </c>
      <c r="D5" s="229">
        <f>C5-B5</f>
        <v>3803</v>
      </c>
      <c r="E5" s="234">
        <f>C5/B5-1</f>
        <v>0.012881176817268747</v>
      </c>
    </row>
    <row r="6" spans="1:5" ht="21" customHeight="1">
      <c r="A6" s="108" t="s">
        <v>44</v>
      </c>
      <c r="B6" s="10">
        <v>40930</v>
      </c>
      <c r="C6" s="10">
        <v>40245</v>
      </c>
      <c r="D6" s="111">
        <f>C6-B6</f>
        <v>-685</v>
      </c>
      <c r="E6" s="235">
        <f aca="true" t="shared" si="0" ref="E6:E34">C6/B6-1</f>
        <v>-0.0167358905448326</v>
      </c>
    </row>
    <row r="7" spans="1:5" ht="21" customHeight="1">
      <c r="A7" s="108" t="s">
        <v>45</v>
      </c>
      <c r="B7" s="10">
        <v>117</v>
      </c>
      <c r="C7" s="10">
        <v>175</v>
      </c>
      <c r="D7" s="111">
        <f aca="true" t="shared" si="1" ref="D7:D23">C7-B7</f>
        <v>58</v>
      </c>
      <c r="E7" s="235">
        <f t="shared" si="0"/>
        <v>0.49572649572649574</v>
      </c>
    </row>
    <row r="8" spans="1:5" ht="21" customHeight="1">
      <c r="A8" s="108" t="s">
        <v>46</v>
      </c>
      <c r="B8" s="10">
        <v>8723</v>
      </c>
      <c r="C8" s="10">
        <v>9075</v>
      </c>
      <c r="D8" s="111">
        <f t="shared" si="1"/>
        <v>352</v>
      </c>
      <c r="E8" s="235">
        <f t="shared" si="0"/>
        <v>0.04035308953341743</v>
      </c>
    </row>
    <row r="9" spans="1:5" ht="21" customHeight="1">
      <c r="A9" s="108" t="s">
        <v>47</v>
      </c>
      <c r="B9" s="10">
        <v>39462</v>
      </c>
      <c r="C9" s="10">
        <v>39610</v>
      </c>
      <c r="D9" s="111">
        <f t="shared" si="1"/>
        <v>148</v>
      </c>
      <c r="E9" s="235">
        <f t="shared" si="0"/>
        <v>0.0037504434645989626</v>
      </c>
    </row>
    <row r="10" spans="1:5" ht="21" customHeight="1">
      <c r="A10" s="108" t="s">
        <v>48</v>
      </c>
      <c r="B10" s="10">
        <v>269</v>
      </c>
      <c r="C10" s="10">
        <v>222</v>
      </c>
      <c r="D10" s="111">
        <f t="shared" si="1"/>
        <v>-47</v>
      </c>
      <c r="E10" s="235">
        <f t="shared" si="0"/>
        <v>-0.17472118959107807</v>
      </c>
    </row>
    <row r="11" spans="1:5" ht="21" customHeight="1">
      <c r="A11" s="108" t="s">
        <v>49</v>
      </c>
      <c r="B11" s="10">
        <v>8238</v>
      </c>
      <c r="C11" s="10">
        <v>8327</v>
      </c>
      <c r="D11" s="111">
        <f t="shared" si="1"/>
        <v>89</v>
      </c>
      <c r="E11" s="235">
        <f t="shared" si="0"/>
        <v>0.010803593105122689</v>
      </c>
    </row>
    <row r="12" spans="1:5" ht="21" customHeight="1">
      <c r="A12" s="108" t="s">
        <v>50</v>
      </c>
      <c r="B12" s="10">
        <v>53214</v>
      </c>
      <c r="C12" s="10">
        <v>56115</v>
      </c>
      <c r="D12" s="111">
        <f t="shared" si="1"/>
        <v>2901</v>
      </c>
      <c r="E12" s="235">
        <f t="shared" si="0"/>
        <v>0.0545157289435112</v>
      </c>
    </row>
    <row r="13" spans="1:5" ht="21" customHeight="1">
      <c r="A13" s="108" t="s">
        <v>51</v>
      </c>
      <c r="B13" s="10">
        <v>20477</v>
      </c>
      <c r="C13" s="10">
        <v>18714</v>
      </c>
      <c r="D13" s="111">
        <f t="shared" si="1"/>
        <v>-1763</v>
      </c>
      <c r="E13" s="235">
        <f t="shared" si="0"/>
        <v>-0.08609659618108123</v>
      </c>
    </row>
    <row r="14" spans="1:5" ht="21" customHeight="1">
      <c r="A14" s="108" t="s">
        <v>52</v>
      </c>
      <c r="B14" s="10">
        <v>7872</v>
      </c>
      <c r="C14" s="10">
        <v>7561</v>
      </c>
      <c r="D14" s="111">
        <f t="shared" si="1"/>
        <v>-311</v>
      </c>
      <c r="E14" s="235">
        <f t="shared" si="0"/>
        <v>-0.03950711382113825</v>
      </c>
    </row>
    <row r="15" spans="1:5" ht="21" customHeight="1">
      <c r="A15" s="108" t="s">
        <v>53</v>
      </c>
      <c r="B15" s="10">
        <v>11338</v>
      </c>
      <c r="C15" s="10">
        <v>10130</v>
      </c>
      <c r="D15" s="111">
        <f t="shared" si="1"/>
        <v>-1208</v>
      </c>
      <c r="E15" s="235">
        <f t="shared" si="0"/>
        <v>-0.1065443640853766</v>
      </c>
    </row>
    <row r="16" spans="1:5" ht="21" customHeight="1">
      <c r="A16" s="108" t="s">
        <v>54</v>
      </c>
      <c r="B16" s="10">
        <v>74449</v>
      </c>
      <c r="C16" s="10">
        <v>79691</v>
      </c>
      <c r="D16" s="111">
        <f t="shared" si="1"/>
        <v>5242</v>
      </c>
      <c r="E16" s="235">
        <f t="shared" si="0"/>
        <v>0.07041061666375636</v>
      </c>
    </row>
    <row r="17" spans="1:5" ht="21" customHeight="1">
      <c r="A17" s="108" t="s">
        <v>55</v>
      </c>
      <c r="B17" s="10">
        <v>9728</v>
      </c>
      <c r="C17" s="10">
        <v>10073</v>
      </c>
      <c r="D17" s="111">
        <f t="shared" si="1"/>
        <v>345</v>
      </c>
      <c r="E17" s="235">
        <f t="shared" si="0"/>
        <v>0.03546463815789469</v>
      </c>
    </row>
    <row r="18" spans="1:5" ht="21" customHeight="1">
      <c r="A18" s="108" t="s">
        <v>56</v>
      </c>
      <c r="B18" s="10">
        <v>2425</v>
      </c>
      <c r="C18" s="10">
        <v>2525</v>
      </c>
      <c r="D18" s="111">
        <f t="shared" si="1"/>
        <v>100</v>
      </c>
      <c r="E18" s="235">
        <f t="shared" si="0"/>
        <v>0.04123711340206193</v>
      </c>
    </row>
    <row r="19" spans="1:5" ht="21" customHeight="1">
      <c r="A19" s="108" t="s">
        <v>57</v>
      </c>
      <c r="B19" s="10">
        <v>1473</v>
      </c>
      <c r="C19" s="10">
        <v>1575</v>
      </c>
      <c r="D19" s="111">
        <f t="shared" si="1"/>
        <v>102</v>
      </c>
      <c r="E19" s="235">
        <f t="shared" si="0"/>
        <v>0.06924643584521384</v>
      </c>
    </row>
    <row r="20" spans="1:5" ht="21" customHeight="1">
      <c r="A20" s="108" t="s">
        <v>58</v>
      </c>
      <c r="B20" s="40">
        <v>1109</v>
      </c>
      <c r="C20" s="40">
        <v>210</v>
      </c>
      <c r="D20" s="111">
        <f t="shared" si="1"/>
        <v>-899</v>
      </c>
      <c r="E20" s="235">
        <f t="shared" si="0"/>
        <v>-0.8106402164111812</v>
      </c>
    </row>
    <row r="21" spans="1:5" ht="21" customHeight="1">
      <c r="A21" s="108" t="s">
        <v>59</v>
      </c>
      <c r="B21" s="10">
        <v>1149</v>
      </c>
      <c r="C21" s="10">
        <v>1180</v>
      </c>
      <c r="D21" s="111">
        <f t="shared" si="1"/>
        <v>31</v>
      </c>
      <c r="E21" s="235">
        <f t="shared" si="0"/>
        <v>0.026979982593559715</v>
      </c>
    </row>
    <row r="22" spans="1:5" ht="21" customHeight="1">
      <c r="A22" s="108" t="s">
        <v>60</v>
      </c>
      <c r="B22" s="10">
        <v>8944</v>
      </c>
      <c r="C22" s="10">
        <v>9105</v>
      </c>
      <c r="D22" s="111">
        <f t="shared" si="1"/>
        <v>161</v>
      </c>
      <c r="E22" s="235">
        <f t="shared" si="0"/>
        <v>0.0180008944543828</v>
      </c>
    </row>
    <row r="23" spans="1:5" ht="21" customHeight="1">
      <c r="A23" s="108" t="s">
        <v>61</v>
      </c>
      <c r="B23" s="10">
        <v>565</v>
      </c>
      <c r="C23" s="10">
        <v>462</v>
      </c>
      <c r="D23" s="111">
        <f t="shared" si="1"/>
        <v>-103</v>
      </c>
      <c r="E23" s="235">
        <f t="shared" si="0"/>
        <v>-0.18230088495575225</v>
      </c>
    </row>
    <row r="24" spans="1:5" ht="21" customHeight="1">
      <c r="A24" s="108" t="s">
        <v>154</v>
      </c>
      <c r="B24" s="10">
        <v>2513</v>
      </c>
      <c r="C24" s="10">
        <v>2645</v>
      </c>
      <c r="D24" s="111"/>
      <c r="E24" s="235">
        <f t="shared" si="0"/>
        <v>0.05252686032630316</v>
      </c>
    </row>
    <row r="25" spans="1:5" ht="21" customHeight="1">
      <c r="A25" s="108" t="s">
        <v>1333</v>
      </c>
      <c r="B25" s="10">
        <v>1103</v>
      </c>
      <c r="C25" s="10"/>
      <c r="D25" s="111">
        <f>C25-B25</f>
        <v>-1103</v>
      </c>
      <c r="E25" s="235">
        <f t="shared" si="0"/>
        <v>-1</v>
      </c>
    </row>
    <row r="26" spans="1:5" ht="21" customHeight="1">
      <c r="A26" s="108" t="s">
        <v>1334</v>
      </c>
      <c r="B26" s="10">
        <v>1133</v>
      </c>
      <c r="C26" s="40">
        <v>1400</v>
      </c>
      <c r="D26" s="111"/>
      <c r="E26" s="235">
        <f t="shared" si="0"/>
        <v>0.23565754633715796</v>
      </c>
    </row>
    <row r="27" spans="1:5" ht="21" customHeight="1">
      <c r="A27" s="108" t="s">
        <v>1335</v>
      </c>
      <c r="B27" s="10">
        <v>6</v>
      </c>
      <c r="C27" s="40"/>
      <c r="D27" s="111"/>
      <c r="E27" s="235">
        <f t="shared" si="0"/>
        <v>-1</v>
      </c>
    </row>
    <row r="28" spans="1:231" s="106" customFormat="1" ht="21" customHeight="1">
      <c r="A28" s="222" t="s">
        <v>148</v>
      </c>
      <c r="B28" s="230"/>
      <c r="C28" s="230"/>
      <c r="D28" s="230">
        <f>C28-B28</f>
        <v>0</v>
      </c>
      <c r="E28" s="234" t="e">
        <f t="shared" si="0"/>
        <v>#DIV/0!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</row>
    <row r="29" spans="1:5" ht="21" customHeight="1">
      <c r="A29" s="233" t="s">
        <v>149</v>
      </c>
      <c r="B29" s="229">
        <f>SUM(B5,B28)</f>
        <v>295237</v>
      </c>
      <c r="C29" s="229">
        <f>SUM(C5,C28)</f>
        <v>299040</v>
      </c>
      <c r="D29" s="229">
        <f>SUM(D5,D28)</f>
        <v>3803</v>
      </c>
      <c r="E29" s="234">
        <f t="shared" si="0"/>
        <v>0.012881176817268747</v>
      </c>
    </row>
    <row r="30" spans="1:5" ht="21" customHeight="1">
      <c r="A30" s="219" t="s">
        <v>1243</v>
      </c>
      <c r="B30" s="229"/>
      <c r="C30" s="229"/>
      <c r="D30" s="229"/>
      <c r="E30" s="234" t="e">
        <f t="shared" si="0"/>
        <v>#DIV/0!</v>
      </c>
    </row>
    <row r="31" spans="1:5" ht="21" customHeight="1">
      <c r="A31" s="231" t="s">
        <v>150</v>
      </c>
      <c r="B31" s="229"/>
      <c r="C31" s="229"/>
      <c r="D31" s="229">
        <f>C31-B31</f>
        <v>0</v>
      </c>
      <c r="E31" s="234" t="e">
        <f t="shared" si="0"/>
        <v>#DIV/0!</v>
      </c>
    </row>
    <row r="32" spans="1:5" ht="21" customHeight="1">
      <c r="A32" s="231" t="s">
        <v>151</v>
      </c>
      <c r="B32" s="229"/>
      <c r="C32" s="229"/>
      <c r="D32" s="229">
        <f>C32-B32</f>
        <v>0</v>
      </c>
      <c r="E32" s="234" t="e">
        <f t="shared" si="0"/>
        <v>#DIV/0!</v>
      </c>
    </row>
    <row r="33" spans="1:5" ht="22.5" customHeight="1">
      <c r="A33" s="231" t="s">
        <v>152</v>
      </c>
      <c r="B33" s="229"/>
      <c r="C33" s="229"/>
      <c r="D33" s="229">
        <f>C33-B33</f>
        <v>0</v>
      </c>
      <c r="E33" s="234" t="e">
        <f t="shared" si="0"/>
        <v>#DIV/0!</v>
      </c>
    </row>
    <row r="34" spans="1:5" ht="21" customHeight="1">
      <c r="A34" s="13" t="s">
        <v>153</v>
      </c>
      <c r="B34" s="111">
        <f>SUM(B29:B33)</f>
        <v>295237</v>
      </c>
      <c r="C34" s="111">
        <f>SUM(C29:C33)</f>
        <v>299040</v>
      </c>
      <c r="D34" s="111">
        <f>C34-B34</f>
        <v>3803</v>
      </c>
      <c r="E34" s="235">
        <f t="shared" si="0"/>
        <v>0.012881176817268747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B28"/>
  <sheetViews>
    <sheetView showZeros="0" zoomScalePageLayoutView="0" workbookViewId="0" topLeftCell="A1">
      <selection activeCell="E24" sqref="E24"/>
    </sheetView>
  </sheetViews>
  <sheetFormatPr defaultColWidth="7.875" defaultRowHeight="14.25"/>
  <cols>
    <col min="1" max="1" width="29.25390625" style="7" customWidth="1"/>
    <col min="2" max="5" width="10.875" style="7" customWidth="1"/>
    <col min="6" max="210" width="7.875" style="7" customWidth="1"/>
  </cols>
  <sheetData>
    <row r="1" spans="1:210" ht="31.5" customHeight="1">
      <c r="A1" s="285" t="s">
        <v>1341</v>
      </c>
      <c r="B1" s="285"/>
      <c r="C1" s="285"/>
      <c r="D1" s="285"/>
      <c r="E1" s="28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18" customHeight="1">
      <c r="A2" s="30"/>
      <c r="B2" s="30"/>
      <c r="C2" s="30"/>
      <c r="D2" s="30"/>
      <c r="E2" s="112" t="s">
        <v>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5" ht="21.75" customHeight="1">
      <c r="A3" s="310" t="s">
        <v>43</v>
      </c>
      <c r="B3" s="311" t="s">
        <v>1287</v>
      </c>
      <c r="C3" s="311" t="s">
        <v>1338</v>
      </c>
      <c r="D3" s="309" t="s">
        <v>133</v>
      </c>
      <c r="E3" s="309"/>
    </row>
    <row r="4" spans="1:5" ht="21.75" customHeight="1">
      <c r="A4" s="310"/>
      <c r="B4" s="312"/>
      <c r="C4" s="312"/>
      <c r="D4" s="113" t="s">
        <v>135</v>
      </c>
      <c r="E4" s="113" t="s">
        <v>136</v>
      </c>
    </row>
    <row r="5" spans="1:210" s="104" customFormat="1" ht="21.75" customHeight="1">
      <c r="A5" s="108" t="s">
        <v>44</v>
      </c>
      <c r="B5" s="10">
        <v>37555</v>
      </c>
      <c r="C5" s="82">
        <v>40624</v>
      </c>
      <c r="D5" s="114">
        <f aca="true" t="shared" si="0" ref="D5:D24">C5-B5</f>
        <v>3069</v>
      </c>
      <c r="E5" s="236">
        <f>C5/B5-1</f>
        <v>0.0817201437891093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</row>
    <row r="6" spans="1:210" s="104" customFormat="1" ht="21.75" customHeight="1">
      <c r="A6" s="108" t="s">
        <v>45</v>
      </c>
      <c r="B6" s="10">
        <v>117</v>
      </c>
      <c r="C6" s="82">
        <v>232</v>
      </c>
      <c r="D6" s="114">
        <f t="shared" si="0"/>
        <v>115</v>
      </c>
      <c r="E6" s="236">
        <f aca="true" t="shared" si="1" ref="E6:E28">C6/B6-1</f>
        <v>0.982905982905983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</row>
    <row r="7" spans="1:210" s="104" customFormat="1" ht="21.75" customHeight="1">
      <c r="A7" s="108" t="s">
        <v>46</v>
      </c>
      <c r="B7" s="10">
        <v>7137</v>
      </c>
      <c r="C7" s="82">
        <v>7874</v>
      </c>
      <c r="D7" s="114">
        <f t="shared" si="0"/>
        <v>737</v>
      </c>
      <c r="E7" s="236">
        <f t="shared" si="1"/>
        <v>0.10326467703516884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</row>
    <row r="8" spans="1:210" s="104" customFormat="1" ht="21.75" customHeight="1">
      <c r="A8" s="108" t="s">
        <v>47</v>
      </c>
      <c r="B8" s="10">
        <v>27818</v>
      </c>
      <c r="C8" s="82">
        <v>31673</v>
      </c>
      <c r="D8" s="114">
        <f t="shared" si="0"/>
        <v>3855</v>
      </c>
      <c r="E8" s="236">
        <f t="shared" si="1"/>
        <v>0.1385793371198505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</row>
    <row r="9" spans="1:210" s="104" customFormat="1" ht="21.75" customHeight="1">
      <c r="A9" s="108" t="s">
        <v>48</v>
      </c>
      <c r="B9" s="10">
        <v>203</v>
      </c>
      <c r="C9" s="82">
        <v>67</v>
      </c>
      <c r="D9" s="114">
        <f t="shared" si="0"/>
        <v>-136</v>
      </c>
      <c r="E9" s="236">
        <f t="shared" si="1"/>
        <v>-0.6699507389162562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</row>
    <row r="10" spans="1:210" s="104" customFormat="1" ht="21.75" customHeight="1">
      <c r="A10" s="108" t="s">
        <v>49</v>
      </c>
      <c r="B10" s="10">
        <v>5481</v>
      </c>
      <c r="C10" s="82">
        <v>5491</v>
      </c>
      <c r="D10" s="114">
        <f t="shared" si="0"/>
        <v>10</v>
      </c>
      <c r="E10" s="236">
        <f t="shared" si="1"/>
        <v>0.0018244845831052459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</row>
    <row r="11" spans="1:210" s="104" customFormat="1" ht="21.75" customHeight="1">
      <c r="A11" s="108" t="s">
        <v>50</v>
      </c>
      <c r="B11" s="10">
        <v>23990</v>
      </c>
      <c r="C11" s="82">
        <v>27694</v>
      </c>
      <c r="D11" s="114">
        <f t="shared" si="0"/>
        <v>3704</v>
      </c>
      <c r="E11" s="236">
        <f t="shared" si="1"/>
        <v>0.15439766569403912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</row>
    <row r="12" spans="1:210" s="104" customFormat="1" ht="21.75" customHeight="1">
      <c r="A12" s="108" t="s">
        <v>51</v>
      </c>
      <c r="B12" s="10">
        <v>11025</v>
      </c>
      <c r="C12" s="82">
        <v>12154</v>
      </c>
      <c r="D12" s="114">
        <f t="shared" si="0"/>
        <v>1129</v>
      </c>
      <c r="E12" s="236">
        <f t="shared" si="1"/>
        <v>0.10240362811791393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</row>
    <row r="13" spans="1:210" s="104" customFormat="1" ht="21.75" customHeight="1">
      <c r="A13" s="108" t="s">
        <v>52</v>
      </c>
      <c r="B13" s="10">
        <v>538</v>
      </c>
      <c r="C13" s="82">
        <v>1720</v>
      </c>
      <c r="D13" s="114">
        <f t="shared" si="0"/>
        <v>1182</v>
      </c>
      <c r="E13" s="236">
        <f t="shared" si="1"/>
        <v>2.197026022304833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</row>
    <row r="14" spans="1:210" s="104" customFormat="1" ht="21.75" customHeight="1">
      <c r="A14" s="108" t="s">
        <v>53</v>
      </c>
      <c r="B14" s="10">
        <v>8024</v>
      </c>
      <c r="C14" s="82">
        <v>5158</v>
      </c>
      <c r="D14" s="114">
        <f t="shared" si="0"/>
        <v>-2866</v>
      </c>
      <c r="E14" s="236">
        <f t="shared" si="1"/>
        <v>-0.3571784646061814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</row>
    <row r="15" spans="1:210" s="104" customFormat="1" ht="21.75" customHeight="1">
      <c r="A15" s="108" t="s">
        <v>54</v>
      </c>
      <c r="B15" s="10">
        <v>13926</v>
      </c>
      <c r="C15" s="82">
        <v>12073</v>
      </c>
      <c r="D15" s="114">
        <f t="shared" si="0"/>
        <v>-1853</v>
      </c>
      <c r="E15" s="236">
        <f t="shared" si="1"/>
        <v>-0.13306046244434866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</row>
    <row r="16" spans="1:210" s="104" customFormat="1" ht="21.75" customHeight="1">
      <c r="A16" s="108" t="s">
        <v>55</v>
      </c>
      <c r="B16" s="10">
        <v>2541</v>
      </c>
      <c r="C16" s="82">
        <v>2691</v>
      </c>
      <c r="D16" s="114">
        <f t="shared" si="0"/>
        <v>150</v>
      </c>
      <c r="E16" s="236">
        <f t="shared" si="1"/>
        <v>0.059031877213695294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</row>
    <row r="17" spans="1:210" s="104" customFormat="1" ht="21.75" customHeight="1">
      <c r="A17" s="108" t="s">
        <v>56</v>
      </c>
      <c r="B17" s="10">
        <v>1565</v>
      </c>
      <c r="C17" s="82">
        <v>1423</v>
      </c>
      <c r="D17" s="114">
        <f t="shared" si="0"/>
        <v>-142</v>
      </c>
      <c r="E17" s="236">
        <f t="shared" si="1"/>
        <v>-0.0907348242811502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</row>
    <row r="18" spans="1:210" s="104" customFormat="1" ht="21.75" customHeight="1">
      <c r="A18" s="108" t="s">
        <v>57</v>
      </c>
      <c r="B18" s="10">
        <v>573</v>
      </c>
      <c r="C18" s="82">
        <v>507</v>
      </c>
      <c r="D18" s="114">
        <f t="shared" si="0"/>
        <v>-66</v>
      </c>
      <c r="E18" s="236">
        <f t="shared" si="1"/>
        <v>-0.11518324607329844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</row>
    <row r="19" spans="1:210" s="104" customFormat="1" ht="21.75" customHeight="1">
      <c r="A19" s="108" t="s">
        <v>58</v>
      </c>
      <c r="B19" s="40">
        <v>1006</v>
      </c>
      <c r="C19" s="115"/>
      <c r="D19" s="114">
        <f t="shared" si="0"/>
        <v>-1006</v>
      </c>
      <c r="E19" s="236">
        <f t="shared" si="1"/>
        <v>-1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</row>
    <row r="20" spans="1:210" s="104" customFormat="1" ht="21.75" customHeight="1">
      <c r="A20" s="108" t="s">
        <v>59</v>
      </c>
      <c r="B20" s="10">
        <v>1131</v>
      </c>
      <c r="C20" s="82">
        <v>1180</v>
      </c>
      <c r="D20" s="114">
        <f t="shared" si="0"/>
        <v>49</v>
      </c>
      <c r="E20" s="236">
        <f t="shared" si="1"/>
        <v>0.043324491600353676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</row>
    <row r="21" spans="1:210" s="104" customFormat="1" ht="21.75" customHeight="1">
      <c r="A21" s="108" t="s">
        <v>60</v>
      </c>
      <c r="B21" s="10">
        <v>7211</v>
      </c>
      <c r="C21" s="82">
        <v>5312</v>
      </c>
      <c r="D21" s="114">
        <f t="shared" si="0"/>
        <v>-1899</v>
      </c>
      <c r="E21" s="236">
        <f t="shared" si="1"/>
        <v>-0.2633476632921925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</row>
    <row r="22" spans="1:210" s="104" customFormat="1" ht="21.75" customHeight="1">
      <c r="A22" s="108" t="s">
        <v>61</v>
      </c>
      <c r="B22" s="10">
        <v>507</v>
      </c>
      <c r="C22" s="82">
        <v>384</v>
      </c>
      <c r="D22" s="114">
        <f t="shared" si="0"/>
        <v>-123</v>
      </c>
      <c r="E22" s="236">
        <f t="shared" si="1"/>
        <v>-0.242603550295858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</row>
    <row r="23" spans="1:210" s="104" customFormat="1" ht="21.75" customHeight="1">
      <c r="A23" s="182" t="s">
        <v>1308</v>
      </c>
      <c r="B23" s="40">
        <v>1013</v>
      </c>
      <c r="C23" s="82">
        <v>1082</v>
      </c>
      <c r="D23" s="114">
        <f t="shared" si="0"/>
        <v>69</v>
      </c>
      <c r="E23" s="236">
        <f t="shared" si="1"/>
        <v>0.06811451135241864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</row>
    <row r="24" spans="1:210" s="104" customFormat="1" ht="21.75" customHeight="1">
      <c r="A24" s="182" t="s">
        <v>1309</v>
      </c>
      <c r="B24" s="40"/>
      <c r="C24" s="82">
        <v>5000</v>
      </c>
      <c r="D24" s="114">
        <f t="shared" si="0"/>
        <v>5000</v>
      </c>
      <c r="E24" s="23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</row>
    <row r="25" spans="1:210" s="104" customFormat="1" ht="21.75" customHeight="1">
      <c r="A25" s="182" t="s">
        <v>1312</v>
      </c>
      <c r="B25" s="10">
        <v>1266</v>
      </c>
      <c r="C25" s="82">
        <v>3440</v>
      </c>
      <c r="D25" s="114">
        <f>C25-B25</f>
        <v>2174</v>
      </c>
      <c r="E25" s="236">
        <f t="shared" si="1"/>
        <v>1.7172195892575037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</row>
    <row r="26" spans="1:210" s="106" customFormat="1" ht="21.75" customHeight="1">
      <c r="A26" s="182" t="s">
        <v>1313</v>
      </c>
      <c r="B26" s="10">
        <v>6</v>
      </c>
      <c r="C26" s="82">
        <v>60</v>
      </c>
      <c r="D26" s="114">
        <f>C26-B26</f>
        <v>54</v>
      </c>
      <c r="E26" s="236">
        <f t="shared" si="1"/>
        <v>9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</row>
    <row r="27" spans="1:210" s="104" customFormat="1" ht="21.75" customHeight="1">
      <c r="A27" s="182" t="s">
        <v>1315</v>
      </c>
      <c r="B27" s="10">
        <v>209</v>
      </c>
      <c r="C27" s="115"/>
      <c r="D27" s="114">
        <f>C27-B27</f>
        <v>-209</v>
      </c>
      <c r="E27" s="236">
        <f t="shared" si="1"/>
        <v>-1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</row>
    <row r="28" spans="1:5" ht="21.75" customHeight="1">
      <c r="A28" s="237" t="s">
        <v>64</v>
      </c>
      <c r="B28" s="238">
        <f>SUM(B5:B27)</f>
        <v>152842</v>
      </c>
      <c r="C28" s="238">
        <f>SUM(C5:C27)</f>
        <v>165839</v>
      </c>
      <c r="D28" s="238">
        <f>C28-B28</f>
        <v>12997</v>
      </c>
      <c r="E28" s="239">
        <f t="shared" si="1"/>
        <v>0.08503552688397176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X27"/>
  <sheetViews>
    <sheetView showZeros="0" zoomScalePageLayoutView="0" workbookViewId="0" topLeftCell="A1">
      <selection activeCell="B9" sqref="B9"/>
    </sheetView>
  </sheetViews>
  <sheetFormatPr defaultColWidth="7.875" defaultRowHeight="14.25"/>
  <cols>
    <col min="1" max="1" width="45.50390625" style="7" customWidth="1"/>
    <col min="2" max="2" width="25.625" style="7" customWidth="1"/>
    <col min="3" max="206" width="7.875" style="7" customWidth="1"/>
  </cols>
  <sheetData>
    <row r="1" spans="1:206" ht="33" customHeight="1">
      <c r="A1" s="285" t="s">
        <v>1342</v>
      </c>
      <c r="B1" s="28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ht="18" customHeight="1">
      <c r="A2" s="31"/>
      <c r="B2" s="32" t="s">
        <v>16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" ht="27" customHeight="1">
      <c r="A3" s="107" t="s">
        <v>43</v>
      </c>
      <c r="B3" s="50" t="s">
        <v>155</v>
      </c>
    </row>
    <row r="4" spans="1:2" ht="25.5" customHeight="1">
      <c r="A4" s="108" t="s">
        <v>44</v>
      </c>
      <c r="B4" s="10">
        <v>40624</v>
      </c>
    </row>
    <row r="5" spans="1:2" ht="25.5" customHeight="1">
      <c r="A5" s="108" t="s">
        <v>45</v>
      </c>
      <c r="B5" s="10">
        <v>232</v>
      </c>
    </row>
    <row r="6" spans="1:2" ht="25.5" customHeight="1">
      <c r="A6" s="108" t="s">
        <v>46</v>
      </c>
      <c r="B6" s="10">
        <v>6374</v>
      </c>
    </row>
    <row r="7" spans="1:2" ht="25.5" customHeight="1">
      <c r="A7" s="108" t="s">
        <v>47</v>
      </c>
      <c r="B7" s="10">
        <v>28173</v>
      </c>
    </row>
    <row r="8" spans="1:2" ht="25.5" customHeight="1">
      <c r="A8" s="108" t="s">
        <v>48</v>
      </c>
      <c r="B8" s="10">
        <v>67</v>
      </c>
    </row>
    <row r="9" spans="1:2" ht="25.5" customHeight="1">
      <c r="A9" s="108" t="s">
        <v>49</v>
      </c>
      <c r="B9" s="10">
        <v>4991</v>
      </c>
    </row>
    <row r="10" spans="1:206" s="106" customFormat="1" ht="25.5" customHeight="1">
      <c r="A10" s="108" t="s">
        <v>50</v>
      </c>
      <c r="B10" s="109">
        <v>23664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</row>
    <row r="11" spans="1:206" s="106" customFormat="1" ht="25.5" customHeight="1">
      <c r="A11" s="108" t="s">
        <v>51</v>
      </c>
      <c r="B11" s="109">
        <v>9965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</row>
    <row r="12" spans="1:206" s="106" customFormat="1" ht="25.5" customHeight="1">
      <c r="A12" s="108" t="s">
        <v>52</v>
      </c>
      <c r="B12" s="109">
        <v>273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</row>
    <row r="13" spans="1:206" s="106" customFormat="1" ht="25.5" customHeight="1">
      <c r="A13" s="108" t="s">
        <v>53</v>
      </c>
      <c r="B13" s="109">
        <v>3588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</row>
    <row r="14" spans="1:206" s="106" customFormat="1" ht="25.5" customHeight="1">
      <c r="A14" s="108" t="s">
        <v>54</v>
      </c>
      <c r="B14" s="109">
        <v>7573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</row>
    <row r="15" spans="1:206" s="106" customFormat="1" ht="25.5" customHeight="1">
      <c r="A15" s="108" t="s">
        <v>55</v>
      </c>
      <c r="B15" s="109">
        <v>1591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</row>
    <row r="16" spans="1:206" s="106" customFormat="1" ht="25.5" customHeight="1">
      <c r="A16" s="108" t="s">
        <v>56</v>
      </c>
      <c r="B16" s="109">
        <v>823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</row>
    <row r="17" spans="1:206" s="106" customFormat="1" ht="25.5" customHeight="1">
      <c r="A17" s="108" t="s">
        <v>57</v>
      </c>
      <c r="B17" s="109">
        <v>507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</row>
    <row r="18" spans="1:206" s="106" customFormat="1" ht="25.5" customHeight="1">
      <c r="A18" s="108" t="s">
        <v>58</v>
      </c>
      <c r="B18" s="110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</row>
    <row r="19" spans="1:206" s="106" customFormat="1" ht="25.5" customHeight="1">
      <c r="A19" s="108" t="s">
        <v>59</v>
      </c>
      <c r="B19" s="109">
        <v>1180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</row>
    <row r="20" spans="1:206" s="106" customFormat="1" ht="25.5" customHeight="1">
      <c r="A20" s="108" t="s">
        <v>60</v>
      </c>
      <c r="B20" s="109">
        <v>5312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</row>
    <row r="21" spans="1:206" s="106" customFormat="1" ht="25.5" customHeight="1">
      <c r="A21" s="108" t="s">
        <v>61</v>
      </c>
      <c r="B21" s="109">
        <v>274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</row>
    <row r="22" spans="1:2" ht="25.5" customHeight="1">
      <c r="A22" s="182" t="s">
        <v>1308</v>
      </c>
      <c r="B22" s="10">
        <v>1082</v>
      </c>
    </row>
    <row r="23" spans="1:2" ht="25.5" customHeight="1">
      <c r="A23" s="182" t="s">
        <v>1309</v>
      </c>
      <c r="B23" s="10">
        <v>5000</v>
      </c>
    </row>
    <row r="24" spans="1:2" ht="25.5" customHeight="1">
      <c r="A24" s="182" t="s">
        <v>1312</v>
      </c>
      <c r="B24" s="10"/>
    </row>
    <row r="25" spans="1:2" ht="25.5" customHeight="1">
      <c r="A25" s="182" t="s">
        <v>1313</v>
      </c>
      <c r="B25" s="10"/>
    </row>
    <row r="26" spans="1:2" ht="25.5" customHeight="1">
      <c r="A26" s="182" t="s">
        <v>1315</v>
      </c>
      <c r="B26" s="40"/>
    </row>
    <row r="27" spans="1:2" ht="25.5" customHeight="1">
      <c r="A27" s="107" t="s">
        <v>64</v>
      </c>
      <c r="B27" s="111">
        <f>SUM(B4:B26)</f>
        <v>141293</v>
      </c>
    </row>
  </sheetData>
  <sheetProtection/>
  <mergeCells count="1">
    <mergeCell ref="A1:B1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80.625" style="0" customWidth="1"/>
  </cols>
  <sheetData>
    <row r="2" ht="22.5">
      <c r="A2" s="165" t="s">
        <v>5</v>
      </c>
    </row>
    <row r="3" ht="46.5" customHeight="1">
      <c r="A3" s="211" t="s">
        <v>1445</v>
      </c>
    </row>
    <row r="4" ht="46.5" customHeight="1">
      <c r="A4" s="211" t="s">
        <v>1446</v>
      </c>
    </row>
    <row r="5" ht="46.5" customHeight="1">
      <c r="A5" s="211" t="s">
        <v>1246</v>
      </c>
    </row>
    <row r="6" ht="46.5" customHeight="1">
      <c r="A6" s="211" t="s">
        <v>1247</v>
      </c>
    </row>
    <row r="7" ht="46.5" customHeight="1">
      <c r="A7" s="211" t="s">
        <v>1248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P1266"/>
  <sheetViews>
    <sheetView showZeros="0" zoomScalePageLayoutView="0" workbookViewId="0" topLeftCell="A1">
      <selection activeCell="A6" sqref="A6"/>
    </sheetView>
  </sheetViews>
  <sheetFormatPr defaultColWidth="7.875" defaultRowHeight="14.25"/>
  <cols>
    <col min="1" max="1" width="48.125" style="105" customWidth="1"/>
    <col min="2" max="2" width="26.25390625" style="105" customWidth="1"/>
    <col min="3" max="3" width="19.25390625" style="105" customWidth="1"/>
    <col min="4" max="198" width="7.875" style="105" customWidth="1"/>
    <col min="199" max="16384" width="7.875" style="106" customWidth="1"/>
  </cols>
  <sheetData>
    <row r="1" spans="1:198" ht="22.5">
      <c r="A1" s="313" t="s">
        <v>1343</v>
      </c>
      <c r="B1" s="313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</row>
    <row r="2" spans="1:198" ht="18" customHeight="1">
      <c r="A2" s="240"/>
      <c r="B2" s="241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</row>
    <row r="3" spans="1:198" ht="21" customHeight="1">
      <c r="A3" s="242" t="s">
        <v>1359</v>
      </c>
      <c r="B3" s="243" t="s">
        <v>1089</v>
      </c>
      <c r="GM3" s="106"/>
      <c r="GN3" s="106"/>
      <c r="GO3" s="106"/>
      <c r="GP3" s="106"/>
    </row>
    <row r="4" spans="1:198" ht="21" customHeight="1">
      <c r="A4" s="244" t="s">
        <v>1090</v>
      </c>
      <c r="B4" s="245">
        <f>B5+B17+B26+B37+B48+B59+B70+B78+B87+B100+B109+B120+B132+B139+B147+B153+B160+B167+B174+B181+B188+B196+B202+B208+B215+B230</f>
        <v>40624.44075171075</v>
      </c>
      <c r="GL4" s="106"/>
      <c r="GM4" s="106"/>
      <c r="GN4" s="106"/>
      <c r="GO4" s="106"/>
      <c r="GP4" s="106"/>
    </row>
    <row r="5" spans="1:198" ht="21" customHeight="1">
      <c r="A5" s="246" t="s">
        <v>158</v>
      </c>
      <c r="B5" s="245">
        <f>SUM(B6:B16)</f>
        <v>585.34</v>
      </c>
      <c r="GL5" s="106"/>
      <c r="GM5" s="106"/>
      <c r="GN5" s="106"/>
      <c r="GO5" s="106"/>
      <c r="GP5" s="106"/>
    </row>
    <row r="6" spans="1:198" ht="21" customHeight="1">
      <c r="A6" s="246" t="s">
        <v>159</v>
      </c>
      <c r="B6" s="245">
        <v>570.34</v>
      </c>
      <c r="GL6" s="106"/>
      <c r="GM6" s="106"/>
      <c r="GN6" s="106"/>
      <c r="GO6" s="106"/>
      <c r="GP6" s="106"/>
    </row>
    <row r="7" spans="1:198" ht="21" customHeight="1">
      <c r="A7" s="246" t="s">
        <v>160</v>
      </c>
      <c r="B7" s="245"/>
      <c r="GL7" s="106"/>
      <c r="GM7" s="106"/>
      <c r="GN7" s="106"/>
      <c r="GO7" s="106"/>
      <c r="GP7" s="106"/>
    </row>
    <row r="8" spans="1:198" ht="21" customHeight="1">
      <c r="A8" s="247" t="s">
        <v>161</v>
      </c>
      <c r="B8" s="245"/>
      <c r="GL8" s="106"/>
      <c r="GM8" s="106"/>
      <c r="GN8" s="106"/>
      <c r="GO8" s="106"/>
      <c r="GP8" s="106"/>
    </row>
    <row r="9" spans="1:198" ht="21" customHeight="1">
      <c r="A9" s="247" t="s">
        <v>162</v>
      </c>
      <c r="B9" s="245"/>
      <c r="GL9" s="106"/>
      <c r="GM9" s="106"/>
      <c r="GN9" s="106"/>
      <c r="GO9" s="106"/>
      <c r="GP9" s="106"/>
    </row>
    <row r="10" spans="1:198" ht="21" customHeight="1">
      <c r="A10" s="247" t="s">
        <v>163</v>
      </c>
      <c r="B10" s="245"/>
      <c r="GL10" s="106"/>
      <c r="GM10" s="106"/>
      <c r="GN10" s="106"/>
      <c r="GO10" s="106"/>
      <c r="GP10" s="106"/>
    </row>
    <row r="11" spans="1:198" ht="21" customHeight="1">
      <c r="A11" s="244" t="s">
        <v>164</v>
      </c>
      <c r="B11" s="245"/>
      <c r="GL11" s="106"/>
      <c r="GM11" s="106"/>
      <c r="GN11" s="106"/>
      <c r="GO11" s="106"/>
      <c r="GP11" s="106"/>
    </row>
    <row r="12" spans="1:198" ht="21" customHeight="1">
      <c r="A12" s="244" t="s">
        <v>165</v>
      </c>
      <c r="B12" s="245"/>
      <c r="GL12" s="106"/>
      <c r="GM12" s="106"/>
      <c r="GN12" s="106"/>
      <c r="GO12" s="106"/>
      <c r="GP12" s="106"/>
    </row>
    <row r="13" spans="1:198" ht="21" customHeight="1">
      <c r="A13" s="244" t="s">
        <v>166</v>
      </c>
      <c r="B13" s="245"/>
      <c r="GL13" s="106"/>
      <c r="GM13" s="106"/>
      <c r="GN13" s="106"/>
      <c r="GO13" s="106"/>
      <c r="GP13" s="106"/>
    </row>
    <row r="14" spans="1:198" ht="21" customHeight="1">
      <c r="A14" s="244" t="s">
        <v>167</v>
      </c>
      <c r="B14" s="245"/>
      <c r="GL14" s="106"/>
      <c r="GM14" s="106"/>
      <c r="GN14" s="106"/>
      <c r="GO14" s="106"/>
      <c r="GP14" s="106"/>
    </row>
    <row r="15" spans="1:198" ht="21" customHeight="1">
      <c r="A15" s="244" t="s">
        <v>168</v>
      </c>
      <c r="B15" s="245">
        <v>15</v>
      </c>
      <c r="GL15" s="106"/>
      <c r="GM15" s="106"/>
      <c r="GN15" s="106"/>
      <c r="GO15" s="106"/>
      <c r="GP15" s="106"/>
    </row>
    <row r="16" spans="1:198" ht="21" customHeight="1">
      <c r="A16" s="244" t="s">
        <v>169</v>
      </c>
      <c r="B16" s="245"/>
      <c r="GL16" s="106"/>
      <c r="GM16" s="106"/>
      <c r="GN16" s="106"/>
      <c r="GO16" s="106"/>
      <c r="GP16" s="106"/>
    </row>
    <row r="17" spans="1:198" ht="21" customHeight="1">
      <c r="A17" s="246" t="s">
        <v>170</v>
      </c>
      <c r="B17" s="245">
        <f>SUM(B18:B25)</f>
        <v>952.199896307248</v>
      </c>
      <c r="GL17" s="106"/>
      <c r="GM17" s="106"/>
      <c r="GN17" s="106"/>
      <c r="GO17" s="106"/>
      <c r="GP17" s="106"/>
    </row>
    <row r="18" spans="1:198" ht="21" customHeight="1">
      <c r="A18" s="246" t="s">
        <v>159</v>
      </c>
      <c r="B18" s="245">
        <v>952.199896307248</v>
      </c>
      <c r="GL18" s="106"/>
      <c r="GM18" s="106"/>
      <c r="GN18" s="106"/>
      <c r="GO18" s="106"/>
      <c r="GP18" s="106"/>
    </row>
    <row r="19" spans="1:198" ht="21" customHeight="1">
      <c r="A19" s="246" t="s">
        <v>160</v>
      </c>
      <c r="B19" s="245"/>
      <c r="GL19" s="106"/>
      <c r="GM19" s="106"/>
      <c r="GN19" s="106"/>
      <c r="GO19" s="106"/>
      <c r="GP19" s="106"/>
    </row>
    <row r="20" spans="1:198" ht="21" customHeight="1">
      <c r="A20" s="247" t="s">
        <v>161</v>
      </c>
      <c r="B20" s="245"/>
      <c r="GL20" s="106"/>
      <c r="GM20" s="106"/>
      <c r="GN20" s="106"/>
      <c r="GO20" s="106"/>
      <c r="GP20" s="106"/>
    </row>
    <row r="21" spans="1:198" ht="21" customHeight="1">
      <c r="A21" s="247" t="s">
        <v>171</v>
      </c>
      <c r="B21" s="245"/>
      <c r="GL21" s="106"/>
      <c r="GM21" s="106"/>
      <c r="GN21" s="106"/>
      <c r="GO21" s="106"/>
      <c r="GP21" s="106"/>
    </row>
    <row r="22" spans="1:198" ht="21" customHeight="1">
      <c r="A22" s="247" t="s">
        <v>172</v>
      </c>
      <c r="B22" s="245"/>
      <c r="GL22" s="106"/>
      <c r="GM22" s="106"/>
      <c r="GN22" s="106"/>
      <c r="GO22" s="106"/>
      <c r="GP22" s="106"/>
    </row>
    <row r="23" spans="1:198" ht="21" customHeight="1">
      <c r="A23" s="247" t="s">
        <v>173</v>
      </c>
      <c r="B23" s="245"/>
      <c r="GL23" s="106"/>
      <c r="GM23" s="106"/>
      <c r="GN23" s="106"/>
      <c r="GO23" s="106"/>
      <c r="GP23" s="106"/>
    </row>
    <row r="24" spans="1:198" ht="21" customHeight="1">
      <c r="A24" s="247" t="s">
        <v>168</v>
      </c>
      <c r="B24" s="245"/>
      <c r="GL24" s="106"/>
      <c r="GM24" s="106"/>
      <c r="GN24" s="106"/>
      <c r="GO24" s="106"/>
      <c r="GP24" s="106"/>
    </row>
    <row r="25" spans="1:198" ht="21" customHeight="1">
      <c r="A25" s="247" t="s">
        <v>174</v>
      </c>
      <c r="B25" s="245"/>
      <c r="GL25" s="106"/>
      <c r="GM25" s="106"/>
      <c r="GN25" s="106"/>
      <c r="GO25" s="106"/>
      <c r="GP25" s="106"/>
    </row>
    <row r="26" spans="1:198" ht="21" customHeight="1">
      <c r="A26" s="246" t="s">
        <v>175</v>
      </c>
      <c r="B26" s="245">
        <f>SUM(B27:B36)</f>
        <v>19822.4808554035</v>
      </c>
      <c r="GL26" s="106"/>
      <c r="GM26" s="106"/>
      <c r="GN26" s="106"/>
      <c r="GO26" s="106"/>
      <c r="GP26" s="106"/>
    </row>
    <row r="27" spans="1:198" ht="21" customHeight="1">
      <c r="A27" s="246" t="s">
        <v>159</v>
      </c>
      <c r="B27" s="245">
        <v>17459.6208554035</v>
      </c>
      <c r="GL27" s="106"/>
      <c r="GM27" s="106"/>
      <c r="GN27" s="106"/>
      <c r="GO27" s="106"/>
      <c r="GP27" s="106"/>
    </row>
    <row r="28" spans="1:198" ht="21" customHeight="1">
      <c r="A28" s="246" t="s">
        <v>160</v>
      </c>
      <c r="B28" s="245"/>
      <c r="GL28" s="106"/>
      <c r="GM28" s="106"/>
      <c r="GN28" s="106"/>
      <c r="GO28" s="106"/>
      <c r="GP28" s="106"/>
    </row>
    <row r="29" spans="1:198" ht="21" customHeight="1">
      <c r="A29" s="247" t="s">
        <v>161</v>
      </c>
      <c r="B29" s="245"/>
      <c r="GL29" s="106"/>
      <c r="GM29" s="106"/>
      <c r="GN29" s="106"/>
      <c r="GO29" s="106"/>
      <c r="GP29" s="106"/>
    </row>
    <row r="30" spans="1:198" ht="21" customHeight="1">
      <c r="A30" s="247" t="s">
        <v>176</v>
      </c>
      <c r="B30" s="245"/>
      <c r="GL30" s="106"/>
      <c r="GM30" s="106"/>
      <c r="GN30" s="106"/>
      <c r="GO30" s="106"/>
      <c r="GP30" s="106"/>
    </row>
    <row r="31" spans="1:198" ht="21" customHeight="1">
      <c r="A31" s="247" t="s">
        <v>1361</v>
      </c>
      <c r="B31" s="245"/>
      <c r="GL31" s="106"/>
      <c r="GM31" s="106"/>
      <c r="GN31" s="106"/>
      <c r="GO31" s="106"/>
      <c r="GP31" s="106"/>
    </row>
    <row r="32" spans="1:198" ht="21" customHeight="1">
      <c r="A32" s="248" t="s">
        <v>178</v>
      </c>
      <c r="B32" s="245">
        <v>1218.77</v>
      </c>
      <c r="GL32" s="106"/>
      <c r="GM32" s="106"/>
      <c r="GN32" s="106"/>
      <c r="GO32" s="106"/>
      <c r="GP32" s="106"/>
    </row>
    <row r="33" spans="1:198" ht="21" customHeight="1">
      <c r="A33" s="246" t="s">
        <v>179</v>
      </c>
      <c r="B33" s="245">
        <v>169.75</v>
      </c>
      <c r="GL33" s="106"/>
      <c r="GM33" s="106"/>
      <c r="GN33" s="106"/>
      <c r="GO33" s="106"/>
      <c r="GP33" s="106"/>
    </row>
    <row r="34" spans="1:198" ht="21" customHeight="1">
      <c r="A34" s="247" t="s">
        <v>180</v>
      </c>
      <c r="B34" s="245"/>
      <c r="GL34" s="106"/>
      <c r="GM34" s="106"/>
      <c r="GN34" s="106"/>
      <c r="GO34" s="106"/>
      <c r="GP34" s="106"/>
    </row>
    <row r="35" spans="1:198" ht="21" customHeight="1">
      <c r="A35" s="247" t="s">
        <v>168</v>
      </c>
      <c r="B35" s="245">
        <v>455.99</v>
      </c>
      <c r="GL35" s="106"/>
      <c r="GM35" s="106"/>
      <c r="GN35" s="106"/>
      <c r="GO35" s="106"/>
      <c r="GP35" s="106"/>
    </row>
    <row r="36" spans="1:198" ht="21" customHeight="1">
      <c r="A36" s="247" t="s">
        <v>1091</v>
      </c>
      <c r="B36" s="245">
        <v>518.35</v>
      </c>
      <c r="GL36" s="106"/>
      <c r="GM36" s="106"/>
      <c r="GN36" s="106"/>
      <c r="GO36" s="106"/>
      <c r="GP36" s="106"/>
    </row>
    <row r="37" spans="1:198" ht="21" customHeight="1">
      <c r="A37" s="246" t="s">
        <v>181</v>
      </c>
      <c r="B37" s="245">
        <f>SUM(B38:B47)</f>
        <v>2816.95</v>
      </c>
      <c r="GL37" s="106"/>
      <c r="GM37" s="106"/>
      <c r="GN37" s="106"/>
      <c r="GO37" s="106"/>
      <c r="GP37" s="106"/>
    </row>
    <row r="38" spans="1:2" ht="21" customHeight="1">
      <c r="A38" s="246" t="s">
        <v>159</v>
      </c>
      <c r="B38" s="245">
        <v>2004.68</v>
      </c>
    </row>
    <row r="39" spans="1:198" ht="21" customHeight="1">
      <c r="A39" s="246" t="s">
        <v>160</v>
      </c>
      <c r="B39" s="245"/>
      <c r="GL39" s="106"/>
      <c r="GM39" s="106"/>
      <c r="GN39" s="106"/>
      <c r="GO39" s="106"/>
      <c r="GP39" s="106"/>
    </row>
    <row r="40" spans="1:198" ht="21" customHeight="1">
      <c r="A40" s="247" t="s">
        <v>161</v>
      </c>
      <c r="B40" s="245"/>
      <c r="GL40" s="106"/>
      <c r="GM40" s="106"/>
      <c r="GN40" s="106"/>
      <c r="GO40" s="106"/>
      <c r="GP40" s="106"/>
    </row>
    <row r="41" spans="1:198" ht="21" customHeight="1">
      <c r="A41" s="247" t="s">
        <v>182</v>
      </c>
      <c r="B41" s="245"/>
      <c r="GL41" s="106"/>
      <c r="GM41" s="106"/>
      <c r="GN41" s="106"/>
      <c r="GO41" s="106"/>
      <c r="GP41" s="106"/>
    </row>
    <row r="42" spans="1:198" ht="21" customHeight="1">
      <c r="A42" s="247" t="s">
        <v>183</v>
      </c>
      <c r="B42" s="245"/>
      <c r="GL42" s="106"/>
      <c r="GM42" s="106"/>
      <c r="GN42" s="106"/>
      <c r="GO42" s="106"/>
      <c r="GP42" s="106"/>
    </row>
    <row r="43" spans="1:198" ht="21" customHeight="1">
      <c r="A43" s="246" t="s">
        <v>184</v>
      </c>
      <c r="B43" s="245"/>
      <c r="GL43" s="106"/>
      <c r="GM43" s="106"/>
      <c r="GN43" s="106"/>
      <c r="GO43" s="106"/>
      <c r="GP43" s="106"/>
    </row>
    <row r="44" spans="1:198" ht="21" customHeight="1">
      <c r="A44" s="246" t="s">
        <v>185</v>
      </c>
      <c r="B44" s="245"/>
      <c r="GL44" s="106"/>
      <c r="GM44" s="106"/>
      <c r="GN44" s="106"/>
      <c r="GO44" s="106"/>
      <c r="GP44" s="106"/>
    </row>
    <row r="45" spans="1:198" ht="21" customHeight="1">
      <c r="A45" s="246" t="s">
        <v>186</v>
      </c>
      <c r="B45" s="245">
        <v>58.65</v>
      </c>
      <c r="GL45" s="106"/>
      <c r="GM45" s="106"/>
      <c r="GN45" s="106"/>
      <c r="GO45" s="106"/>
      <c r="GP45" s="106"/>
    </row>
    <row r="46" spans="1:198" ht="21" customHeight="1">
      <c r="A46" s="246" t="s">
        <v>168</v>
      </c>
      <c r="B46" s="245">
        <v>753.62</v>
      </c>
      <c r="GL46" s="106"/>
      <c r="GM46" s="106"/>
      <c r="GN46" s="106"/>
      <c r="GO46" s="106"/>
      <c r="GP46" s="106"/>
    </row>
    <row r="47" spans="1:198" ht="21" customHeight="1">
      <c r="A47" s="247" t="s">
        <v>187</v>
      </c>
      <c r="B47" s="245"/>
      <c r="GL47" s="106"/>
      <c r="GM47" s="106"/>
      <c r="GN47" s="106"/>
      <c r="GO47" s="106"/>
      <c r="GP47" s="106"/>
    </row>
    <row r="48" spans="1:198" ht="21" customHeight="1">
      <c r="A48" s="247" t="s">
        <v>188</v>
      </c>
      <c r="B48" s="245">
        <f>SUM(B49:B58)</f>
        <v>443.22</v>
      </c>
      <c r="GL48" s="106"/>
      <c r="GM48" s="106"/>
      <c r="GN48" s="106"/>
      <c r="GO48" s="106"/>
      <c r="GP48" s="106"/>
    </row>
    <row r="49" spans="1:198" ht="21" customHeight="1">
      <c r="A49" s="247" t="s">
        <v>159</v>
      </c>
      <c r="B49" s="245">
        <v>175.12</v>
      </c>
      <c r="GL49" s="106"/>
      <c r="GM49" s="106"/>
      <c r="GN49" s="106"/>
      <c r="GO49" s="106"/>
      <c r="GP49" s="106"/>
    </row>
    <row r="50" spans="1:198" ht="21" customHeight="1">
      <c r="A50" s="244" t="s">
        <v>160</v>
      </c>
      <c r="B50" s="245"/>
      <c r="GL50" s="106"/>
      <c r="GM50" s="106"/>
      <c r="GN50" s="106"/>
      <c r="GO50" s="106"/>
      <c r="GP50" s="106"/>
    </row>
    <row r="51" spans="1:198" ht="21" customHeight="1">
      <c r="A51" s="246" t="s">
        <v>161</v>
      </c>
      <c r="B51" s="245"/>
      <c r="GL51" s="106"/>
      <c r="GM51" s="106"/>
      <c r="GN51" s="106"/>
      <c r="GO51" s="106"/>
      <c r="GP51" s="106"/>
    </row>
    <row r="52" spans="1:198" ht="21" customHeight="1">
      <c r="A52" s="246" t="s">
        <v>189</v>
      </c>
      <c r="B52" s="245"/>
      <c r="GL52" s="106"/>
      <c r="GM52" s="106"/>
      <c r="GN52" s="106"/>
      <c r="GO52" s="106"/>
      <c r="GP52" s="106"/>
    </row>
    <row r="53" spans="1:198" ht="21" customHeight="1">
      <c r="A53" s="246" t="s">
        <v>190</v>
      </c>
      <c r="B53" s="245"/>
      <c r="GL53" s="106"/>
      <c r="GM53" s="106"/>
      <c r="GN53" s="106"/>
      <c r="GO53" s="106"/>
      <c r="GP53" s="106"/>
    </row>
    <row r="54" spans="1:198" ht="21" customHeight="1">
      <c r="A54" s="247" t="s">
        <v>191</v>
      </c>
      <c r="B54" s="245"/>
      <c r="GL54" s="106"/>
      <c r="GM54" s="106"/>
      <c r="GN54" s="106"/>
      <c r="GO54" s="106"/>
      <c r="GP54" s="106"/>
    </row>
    <row r="55" spans="1:198" ht="21" customHeight="1">
      <c r="A55" s="247" t="s">
        <v>192</v>
      </c>
      <c r="B55" s="245">
        <v>110</v>
      </c>
      <c r="GL55" s="106"/>
      <c r="GM55" s="106"/>
      <c r="GN55" s="106"/>
      <c r="GO55" s="106"/>
      <c r="GP55" s="106"/>
    </row>
    <row r="56" spans="1:198" ht="21" customHeight="1">
      <c r="A56" s="247" t="s">
        <v>193</v>
      </c>
      <c r="B56" s="245"/>
      <c r="GL56" s="106"/>
      <c r="GM56" s="106"/>
      <c r="GN56" s="106"/>
      <c r="GO56" s="106"/>
      <c r="GP56" s="106"/>
    </row>
    <row r="57" spans="1:198" ht="21" customHeight="1">
      <c r="A57" s="246" t="s">
        <v>168</v>
      </c>
      <c r="B57" s="245">
        <v>158.1</v>
      </c>
      <c r="GL57" s="106"/>
      <c r="GM57" s="106"/>
      <c r="GN57" s="106"/>
      <c r="GO57" s="106"/>
      <c r="GP57" s="106"/>
    </row>
    <row r="58" spans="1:198" ht="21" customHeight="1">
      <c r="A58" s="247" t="s">
        <v>194</v>
      </c>
      <c r="B58" s="245"/>
      <c r="GL58" s="106"/>
      <c r="GM58" s="106"/>
      <c r="GN58" s="106"/>
      <c r="GO58" s="106"/>
      <c r="GP58" s="106"/>
    </row>
    <row r="59" spans="1:198" ht="21" customHeight="1">
      <c r="A59" s="248" t="s">
        <v>195</v>
      </c>
      <c r="B59" s="245">
        <f>SUM(B60:B69)</f>
        <v>4627.6</v>
      </c>
      <c r="GL59" s="106"/>
      <c r="GM59" s="106"/>
      <c r="GN59" s="106"/>
      <c r="GO59" s="106"/>
      <c r="GP59" s="106"/>
    </row>
    <row r="60" spans="1:198" ht="21" customHeight="1">
      <c r="A60" s="247" t="s">
        <v>159</v>
      </c>
      <c r="B60" s="245">
        <v>454.75</v>
      </c>
      <c r="GL60" s="106"/>
      <c r="GM60" s="106"/>
      <c r="GN60" s="106"/>
      <c r="GO60" s="106"/>
      <c r="GP60" s="106"/>
    </row>
    <row r="61" spans="1:198" ht="21" customHeight="1">
      <c r="A61" s="244" t="s">
        <v>160</v>
      </c>
      <c r="B61" s="245"/>
      <c r="GL61" s="106"/>
      <c r="GM61" s="106"/>
      <c r="GN61" s="106"/>
      <c r="GO61" s="106"/>
      <c r="GP61" s="106"/>
    </row>
    <row r="62" spans="1:198" ht="21" customHeight="1">
      <c r="A62" s="244" t="s">
        <v>161</v>
      </c>
      <c r="B62" s="245">
        <v>1520</v>
      </c>
      <c r="GL62" s="106"/>
      <c r="GM62" s="106"/>
      <c r="GN62" s="106"/>
      <c r="GO62" s="106"/>
      <c r="GP62" s="106"/>
    </row>
    <row r="63" spans="1:198" ht="21" customHeight="1">
      <c r="A63" s="244" t="s">
        <v>196</v>
      </c>
      <c r="B63" s="245"/>
      <c r="GL63" s="106"/>
      <c r="GM63" s="106"/>
      <c r="GN63" s="106"/>
      <c r="GO63" s="106"/>
      <c r="GP63" s="106"/>
    </row>
    <row r="64" spans="1:198" ht="21" customHeight="1">
      <c r="A64" s="244" t="s">
        <v>197</v>
      </c>
      <c r="B64" s="245"/>
      <c r="GL64" s="106"/>
      <c r="GM64" s="106"/>
      <c r="GN64" s="106"/>
      <c r="GO64" s="106"/>
      <c r="GP64" s="106"/>
    </row>
    <row r="65" spans="1:198" ht="21" customHeight="1">
      <c r="A65" s="244" t="s">
        <v>198</v>
      </c>
      <c r="B65" s="245"/>
      <c r="GL65" s="106"/>
      <c r="GM65" s="106"/>
      <c r="GN65" s="106"/>
      <c r="GO65" s="106"/>
      <c r="GP65" s="106"/>
    </row>
    <row r="66" spans="1:198" ht="21" customHeight="1">
      <c r="A66" s="246" t="s">
        <v>199</v>
      </c>
      <c r="B66" s="245">
        <v>150</v>
      </c>
      <c r="GL66" s="106"/>
      <c r="GM66" s="106"/>
      <c r="GN66" s="106"/>
      <c r="GO66" s="106"/>
      <c r="GP66" s="106"/>
    </row>
    <row r="67" spans="1:198" ht="21" customHeight="1">
      <c r="A67" s="247" t="s">
        <v>200</v>
      </c>
      <c r="B67" s="245">
        <v>210</v>
      </c>
      <c r="GL67" s="106"/>
      <c r="GM67" s="106"/>
      <c r="GN67" s="106"/>
      <c r="GO67" s="106"/>
      <c r="GP67" s="106"/>
    </row>
    <row r="68" spans="1:198" ht="21" customHeight="1">
      <c r="A68" s="247" t="s">
        <v>168</v>
      </c>
      <c r="B68" s="245">
        <v>2292.85</v>
      </c>
      <c r="GL68" s="106"/>
      <c r="GM68" s="106"/>
      <c r="GN68" s="106"/>
      <c r="GO68" s="106"/>
      <c r="GP68" s="106"/>
    </row>
    <row r="69" spans="1:198" ht="21" customHeight="1">
      <c r="A69" s="247" t="s">
        <v>201</v>
      </c>
      <c r="B69" s="245"/>
      <c r="GL69" s="106"/>
      <c r="GM69" s="106"/>
      <c r="GN69" s="106"/>
      <c r="GO69" s="106"/>
      <c r="GP69" s="106"/>
    </row>
    <row r="70" spans="1:198" ht="21" customHeight="1">
      <c r="A70" s="246" t="s">
        <v>202</v>
      </c>
      <c r="B70" s="245">
        <f>SUM(B71:B77)</f>
        <v>1100</v>
      </c>
      <c r="GL70" s="106"/>
      <c r="GM70" s="106"/>
      <c r="GN70" s="106"/>
      <c r="GO70" s="106"/>
      <c r="GP70" s="106"/>
    </row>
    <row r="71" spans="1:198" ht="21" customHeight="1">
      <c r="A71" s="246" t="s">
        <v>159</v>
      </c>
      <c r="B71" s="245">
        <v>1100</v>
      </c>
      <c r="GL71" s="106"/>
      <c r="GM71" s="106"/>
      <c r="GN71" s="106"/>
      <c r="GO71" s="106"/>
      <c r="GP71" s="106"/>
    </row>
    <row r="72" spans="1:198" ht="21" customHeight="1">
      <c r="A72" s="246" t="s">
        <v>160</v>
      </c>
      <c r="B72" s="245"/>
      <c r="GL72" s="106"/>
      <c r="GM72" s="106"/>
      <c r="GN72" s="106"/>
      <c r="GO72" s="106"/>
      <c r="GP72" s="106"/>
    </row>
    <row r="73" spans="1:198" ht="21" customHeight="1">
      <c r="A73" s="247" t="s">
        <v>161</v>
      </c>
      <c r="B73" s="245"/>
      <c r="GL73" s="106"/>
      <c r="GM73" s="106"/>
      <c r="GN73" s="106"/>
      <c r="GO73" s="106"/>
      <c r="GP73" s="106"/>
    </row>
    <row r="74" spans="1:198" ht="21" customHeight="1">
      <c r="A74" s="246" t="s">
        <v>199</v>
      </c>
      <c r="B74" s="245"/>
      <c r="GL74" s="106"/>
      <c r="GM74" s="106"/>
      <c r="GN74" s="106"/>
      <c r="GO74" s="106"/>
      <c r="GP74" s="106"/>
    </row>
    <row r="75" spans="1:198" ht="21" customHeight="1">
      <c r="A75" s="247" t="s">
        <v>1362</v>
      </c>
      <c r="B75" s="245"/>
      <c r="GL75" s="106"/>
      <c r="GM75" s="106"/>
      <c r="GN75" s="106"/>
      <c r="GO75" s="106"/>
      <c r="GP75" s="106"/>
    </row>
    <row r="76" spans="1:198" ht="21" customHeight="1">
      <c r="A76" s="247" t="s">
        <v>168</v>
      </c>
      <c r="B76" s="245"/>
      <c r="GL76" s="106"/>
      <c r="GM76" s="106"/>
      <c r="GN76" s="106"/>
      <c r="GO76" s="106"/>
      <c r="GP76" s="106"/>
    </row>
    <row r="77" spans="1:198" ht="21" customHeight="1">
      <c r="A77" s="247" t="s">
        <v>203</v>
      </c>
      <c r="B77" s="245"/>
      <c r="GL77" s="106"/>
      <c r="GM77" s="106"/>
      <c r="GN77" s="106"/>
      <c r="GO77" s="106"/>
      <c r="GP77" s="106"/>
    </row>
    <row r="78" spans="1:198" ht="21" customHeight="1">
      <c r="A78" s="247" t="s">
        <v>204</v>
      </c>
      <c r="B78" s="245">
        <f>SUM(B79:B86)</f>
        <v>648.0699999999999</v>
      </c>
      <c r="GL78" s="106"/>
      <c r="GM78" s="106"/>
      <c r="GN78" s="106"/>
      <c r="GO78" s="106"/>
      <c r="GP78" s="106"/>
    </row>
    <row r="79" spans="1:198" ht="21" customHeight="1">
      <c r="A79" s="246" t="s">
        <v>159</v>
      </c>
      <c r="B79" s="245">
        <v>348.07</v>
      </c>
      <c r="GL79" s="106"/>
      <c r="GM79" s="106"/>
      <c r="GN79" s="106"/>
      <c r="GO79" s="106"/>
      <c r="GP79" s="106"/>
    </row>
    <row r="80" spans="1:198" ht="21" customHeight="1">
      <c r="A80" s="246" t="s">
        <v>160</v>
      </c>
      <c r="B80" s="245"/>
      <c r="GL80" s="106"/>
      <c r="GM80" s="106"/>
      <c r="GN80" s="106"/>
      <c r="GO80" s="106"/>
      <c r="GP80" s="106"/>
    </row>
    <row r="81" spans="1:198" ht="21" customHeight="1">
      <c r="A81" s="246" t="s">
        <v>161</v>
      </c>
      <c r="B81" s="245"/>
      <c r="GL81" s="106"/>
      <c r="GM81" s="106"/>
      <c r="GN81" s="106"/>
      <c r="GO81" s="106"/>
      <c r="GP81" s="106"/>
    </row>
    <row r="82" spans="1:198" ht="21" customHeight="1">
      <c r="A82" s="249" t="s">
        <v>205</v>
      </c>
      <c r="B82" s="245">
        <v>300</v>
      </c>
      <c r="GL82" s="106"/>
      <c r="GM82" s="106"/>
      <c r="GN82" s="106"/>
      <c r="GO82" s="106"/>
      <c r="GP82" s="106"/>
    </row>
    <row r="83" spans="1:198" ht="21" customHeight="1">
      <c r="A83" s="247" t="s">
        <v>206</v>
      </c>
      <c r="B83" s="245"/>
      <c r="GL83" s="106"/>
      <c r="GM83" s="106"/>
      <c r="GN83" s="106"/>
      <c r="GO83" s="106"/>
      <c r="GP83" s="106"/>
    </row>
    <row r="84" spans="1:198" ht="21" customHeight="1">
      <c r="A84" s="247" t="s">
        <v>199</v>
      </c>
      <c r="B84" s="245"/>
      <c r="GL84" s="106"/>
      <c r="GM84" s="106"/>
      <c r="GN84" s="106"/>
      <c r="GO84" s="106"/>
      <c r="GP84" s="106"/>
    </row>
    <row r="85" spans="1:198" ht="21" customHeight="1">
      <c r="A85" s="247" t="s">
        <v>168</v>
      </c>
      <c r="B85" s="245"/>
      <c r="GL85" s="106"/>
      <c r="GM85" s="106"/>
      <c r="GN85" s="106"/>
      <c r="GO85" s="106"/>
      <c r="GP85" s="106"/>
    </row>
    <row r="86" spans="1:198" ht="21" customHeight="1">
      <c r="A86" s="244" t="s">
        <v>207</v>
      </c>
      <c r="B86" s="245"/>
      <c r="GL86" s="106"/>
      <c r="GM86" s="106"/>
      <c r="GN86" s="106"/>
      <c r="GO86" s="106"/>
      <c r="GP86" s="106"/>
    </row>
    <row r="87" spans="1:198" ht="21" customHeight="1">
      <c r="A87" s="246" t="s">
        <v>208</v>
      </c>
      <c r="B87" s="245">
        <f>SUM(B88:B99)</f>
        <v>0</v>
      </c>
      <c r="GL87" s="106"/>
      <c r="GM87" s="106"/>
      <c r="GN87" s="106"/>
      <c r="GO87" s="106"/>
      <c r="GP87" s="106"/>
    </row>
    <row r="88" spans="1:198" ht="21" customHeight="1">
      <c r="A88" s="246" t="s">
        <v>159</v>
      </c>
      <c r="B88" s="245"/>
      <c r="GL88" s="106"/>
      <c r="GM88" s="106"/>
      <c r="GN88" s="106"/>
      <c r="GO88" s="106"/>
      <c r="GP88" s="106"/>
    </row>
    <row r="89" spans="1:198" ht="21" customHeight="1">
      <c r="A89" s="247" t="s">
        <v>160</v>
      </c>
      <c r="B89" s="245"/>
      <c r="GL89" s="106"/>
      <c r="GM89" s="106"/>
      <c r="GN89" s="106"/>
      <c r="GO89" s="106"/>
      <c r="GP89" s="106"/>
    </row>
    <row r="90" spans="1:198" ht="21" customHeight="1">
      <c r="A90" s="247" t="s">
        <v>161</v>
      </c>
      <c r="B90" s="245"/>
      <c r="GL90" s="106"/>
      <c r="GM90" s="106"/>
      <c r="GN90" s="106"/>
      <c r="GO90" s="106"/>
      <c r="GP90" s="106"/>
    </row>
    <row r="91" spans="1:198" ht="21" customHeight="1">
      <c r="A91" s="246" t="s">
        <v>209</v>
      </c>
      <c r="B91" s="245"/>
      <c r="GL91" s="106"/>
      <c r="GM91" s="106"/>
      <c r="GN91" s="106"/>
      <c r="GO91" s="106"/>
      <c r="GP91" s="106"/>
    </row>
    <row r="92" spans="1:198" ht="21" customHeight="1">
      <c r="A92" s="246" t="s">
        <v>210</v>
      </c>
      <c r="B92" s="245"/>
      <c r="GL92" s="106"/>
      <c r="GM92" s="106"/>
      <c r="GN92" s="106"/>
      <c r="GO92" s="106"/>
      <c r="GP92" s="106"/>
    </row>
    <row r="93" spans="1:198" ht="21" customHeight="1">
      <c r="A93" s="246" t="s">
        <v>199</v>
      </c>
      <c r="B93" s="245"/>
      <c r="GL93" s="106"/>
      <c r="GM93" s="106"/>
      <c r="GN93" s="106"/>
      <c r="GO93" s="106"/>
      <c r="GP93" s="106"/>
    </row>
    <row r="94" spans="1:198" ht="21" customHeight="1">
      <c r="A94" s="246" t="s">
        <v>211</v>
      </c>
      <c r="B94" s="245"/>
      <c r="GL94" s="106"/>
      <c r="GM94" s="106"/>
      <c r="GN94" s="106"/>
      <c r="GO94" s="106"/>
      <c r="GP94" s="106"/>
    </row>
    <row r="95" spans="1:198" ht="21" customHeight="1">
      <c r="A95" s="246" t="s">
        <v>212</v>
      </c>
      <c r="B95" s="245"/>
      <c r="GL95" s="106"/>
      <c r="GM95" s="106"/>
      <c r="GN95" s="106"/>
      <c r="GO95" s="106"/>
      <c r="GP95" s="106"/>
    </row>
    <row r="96" spans="1:198" ht="21" customHeight="1">
      <c r="A96" s="246" t="s">
        <v>213</v>
      </c>
      <c r="B96" s="245"/>
      <c r="GL96" s="106"/>
      <c r="GM96" s="106"/>
      <c r="GN96" s="106"/>
      <c r="GO96" s="106"/>
      <c r="GP96" s="106"/>
    </row>
    <row r="97" spans="1:198" ht="21" customHeight="1">
      <c r="A97" s="246" t="s">
        <v>214</v>
      </c>
      <c r="B97" s="245"/>
      <c r="GL97" s="106"/>
      <c r="GM97" s="106"/>
      <c r="GN97" s="106"/>
      <c r="GO97" s="106"/>
      <c r="GP97" s="106"/>
    </row>
    <row r="98" spans="1:198" ht="21" customHeight="1">
      <c r="A98" s="247" t="s">
        <v>168</v>
      </c>
      <c r="B98" s="245"/>
      <c r="GL98" s="106"/>
      <c r="GM98" s="106"/>
      <c r="GN98" s="106"/>
      <c r="GO98" s="106"/>
      <c r="GP98" s="106"/>
    </row>
    <row r="99" spans="1:198" ht="21" customHeight="1">
      <c r="A99" s="247" t="s">
        <v>215</v>
      </c>
      <c r="B99" s="245"/>
      <c r="GL99" s="106"/>
      <c r="GM99" s="106"/>
      <c r="GN99" s="106"/>
      <c r="GO99" s="106"/>
      <c r="GP99" s="106"/>
    </row>
    <row r="100" spans="1:198" ht="21" customHeight="1">
      <c r="A100" s="250" t="s">
        <v>220</v>
      </c>
      <c r="B100" s="245">
        <f>SUM(B101:B108)</f>
        <v>1424.8899999999999</v>
      </c>
      <c r="GL100" s="106"/>
      <c r="GM100" s="106"/>
      <c r="GN100" s="106"/>
      <c r="GO100" s="106"/>
      <c r="GP100" s="106"/>
    </row>
    <row r="101" spans="1:198" ht="21" customHeight="1">
      <c r="A101" s="246" t="s">
        <v>159</v>
      </c>
      <c r="B101" s="245">
        <v>1140.82</v>
      </c>
      <c r="GL101" s="106"/>
      <c r="GM101" s="106"/>
      <c r="GN101" s="106"/>
      <c r="GO101" s="106"/>
      <c r="GP101" s="106"/>
    </row>
    <row r="102" spans="1:198" ht="21" customHeight="1">
      <c r="A102" s="246" t="s">
        <v>160</v>
      </c>
      <c r="B102" s="245"/>
      <c r="GL102" s="106"/>
      <c r="GM102" s="106"/>
      <c r="GN102" s="106"/>
      <c r="GO102" s="106"/>
      <c r="GP102" s="106"/>
    </row>
    <row r="103" spans="1:198" ht="21" customHeight="1">
      <c r="A103" s="246" t="s">
        <v>161</v>
      </c>
      <c r="B103" s="245"/>
      <c r="GL103" s="106"/>
      <c r="GM103" s="106"/>
      <c r="GN103" s="106"/>
      <c r="GO103" s="106"/>
      <c r="GP103" s="106"/>
    </row>
    <row r="104" spans="1:198" ht="21" customHeight="1">
      <c r="A104" s="247" t="s">
        <v>221</v>
      </c>
      <c r="B104" s="245"/>
      <c r="GL104" s="106"/>
      <c r="GM104" s="106"/>
      <c r="GN104" s="106"/>
      <c r="GO104" s="106"/>
      <c r="GP104" s="106"/>
    </row>
    <row r="105" spans="1:198" ht="21" customHeight="1">
      <c r="A105" s="247" t="s">
        <v>222</v>
      </c>
      <c r="B105" s="245"/>
      <c r="GL105" s="106"/>
      <c r="GM105" s="106"/>
      <c r="GN105" s="106"/>
      <c r="GO105" s="106"/>
      <c r="GP105" s="106"/>
    </row>
    <row r="106" spans="1:198" ht="21" customHeight="1">
      <c r="A106" s="247" t="s">
        <v>1363</v>
      </c>
      <c r="B106" s="245">
        <v>284.07</v>
      </c>
      <c r="GL106" s="106"/>
      <c r="GM106" s="106"/>
      <c r="GN106" s="106"/>
      <c r="GO106" s="106"/>
      <c r="GP106" s="106"/>
    </row>
    <row r="107" spans="1:198" ht="21" customHeight="1">
      <c r="A107" s="246" t="s">
        <v>168</v>
      </c>
      <c r="B107" s="245"/>
      <c r="GL107" s="106"/>
      <c r="GM107" s="106"/>
      <c r="GN107" s="106"/>
      <c r="GO107" s="106"/>
      <c r="GP107" s="106"/>
    </row>
    <row r="108" spans="1:198" ht="21" customHeight="1">
      <c r="A108" s="246" t="s">
        <v>223</v>
      </c>
      <c r="B108" s="245"/>
      <c r="GL108" s="106"/>
      <c r="GM108" s="106"/>
      <c r="GN108" s="106"/>
      <c r="GO108" s="106"/>
      <c r="GP108" s="106"/>
    </row>
    <row r="109" spans="1:198" ht="21" customHeight="1">
      <c r="A109" s="244" t="s">
        <v>224</v>
      </c>
      <c r="B109" s="245">
        <f>SUM(B110:B119)</f>
        <v>407.82</v>
      </c>
      <c r="GL109" s="106"/>
      <c r="GM109" s="106"/>
      <c r="GN109" s="106"/>
      <c r="GO109" s="106"/>
      <c r="GP109" s="106"/>
    </row>
    <row r="110" spans="1:198" ht="21" customHeight="1">
      <c r="A110" s="246" t="s">
        <v>159</v>
      </c>
      <c r="B110" s="245">
        <v>389.06</v>
      </c>
      <c r="GL110" s="106"/>
      <c r="GM110" s="106"/>
      <c r="GN110" s="106"/>
      <c r="GO110" s="106"/>
      <c r="GP110" s="106"/>
    </row>
    <row r="111" spans="1:198" ht="21" customHeight="1">
      <c r="A111" s="246" t="s">
        <v>160</v>
      </c>
      <c r="B111" s="245"/>
      <c r="GL111" s="106"/>
      <c r="GM111" s="106"/>
      <c r="GN111" s="106"/>
      <c r="GO111" s="106"/>
      <c r="GP111" s="106"/>
    </row>
    <row r="112" spans="1:198" ht="21" customHeight="1">
      <c r="A112" s="246" t="s">
        <v>161</v>
      </c>
      <c r="B112" s="245"/>
      <c r="GL112" s="106"/>
      <c r="GM112" s="106"/>
      <c r="GN112" s="106"/>
      <c r="GO112" s="106"/>
      <c r="GP112" s="106"/>
    </row>
    <row r="113" spans="1:198" ht="21" customHeight="1">
      <c r="A113" s="247" t="s">
        <v>225</v>
      </c>
      <c r="B113" s="245"/>
      <c r="GL113" s="106"/>
      <c r="GM113" s="106"/>
      <c r="GN113" s="106"/>
      <c r="GO113" s="106"/>
      <c r="GP113" s="106"/>
    </row>
    <row r="114" spans="1:198" ht="21" customHeight="1">
      <c r="A114" s="247" t="s">
        <v>226</v>
      </c>
      <c r="B114" s="245"/>
      <c r="GL114" s="106"/>
      <c r="GM114" s="106"/>
      <c r="GN114" s="106"/>
      <c r="GO114" s="106"/>
      <c r="GP114" s="106"/>
    </row>
    <row r="115" spans="1:198" ht="21" customHeight="1">
      <c r="A115" s="247" t="s">
        <v>227</v>
      </c>
      <c r="B115" s="245"/>
      <c r="GL115" s="106"/>
      <c r="GM115" s="106"/>
      <c r="GN115" s="106"/>
      <c r="GO115" s="106"/>
      <c r="GP115" s="106"/>
    </row>
    <row r="116" spans="1:198" ht="21" customHeight="1">
      <c r="A116" s="246" t="s">
        <v>228</v>
      </c>
      <c r="B116" s="245"/>
      <c r="GL116" s="106"/>
      <c r="GM116" s="106"/>
      <c r="GN116" s="106"/>
      <c r="GO116" s="106"/>
      <c r="GP116" s="106"/>
    </row>
    <row r="117" spans="1:198" ht="21" customHeight="1">
      <c r="A117" s="246" t="s">
        <v>229</v>
      </c>
      <c r="B117" s="245"/>
      <c r="GL117" s="106"/>
      <c r="GM117" s="106"/>
      <c r="GN117" s="106"/>
      <c r="GO117" s="106"/>
      <c r="GP117" s="106"/>
    </row>
    <row r="118" spans="1:198" ht="21" customHeight="1">
      <c r="A118" s="246" t="s">
        <v>168</v>
      </c>
      <c r="B118" s="245">
        <v>18.76</v>
      </c>
      <c r="GL118" s="106"/>
      <c r="GM118" s="106"/>
      <c r="GN118" s="106"/>
      <c r="GO118" s="106"/>
      <c r="GP118" s="106"/>
    </row>
    <row r="119" spans="1:198" ht="21" customHeight="1">
      <c r="A119" s="247" t="s">
        <v>230</v>
      </c>
      <c r="B119" s="245"/>
      <c r="GL119" s="106"/>
      <c r="GM119" s="106"/>
      <c r="GN119" s="106"/>
      <c r="GO119" s="106"/>
      <c r="GP119" s="106"/>
    </row>
    <row r="120" spans="1:198" ht="21" customHeight="1">
      <c r="A120" s="247" t="s">
        <v>231</v>
      </c>
      <c r="B120" s="245">
        <f>SUM(B121:B131)</f>
        <v>0</v>
      </c>
      <c r="GL120" s="106"/>
      <c r="GM120" s="106"/>
      <c r="GN120" s="106"/>
      <c r="GO120" s="106"/>
      <c r="GP120" s="106"/>
    </row>
    <row r="121" spans="1:198" ht="21" customHeight="1">
      <c r="A121" s="247" t="s">
        <v>159</v>
      </c>
      <c r="B121" s="245"/>
      <c r="GL121" s="106"/>
      <c r="GM121" s="106"/>
      <c r="GN121" s="106"/>
      <c r="GO121" s="106"/>
      <c r="GP121" s="106"/>
    </row>
    <row r="122" spans="1:198" ht="21" customHeight="1">
      <c r="A122" s="244" t="s">
        <v>160</v>
      </c>
      <c r="B122" s="245"/>
      <c r="GL122" s="106"/>
      <c r="GM122" s="106"/>
      <c r="GN122" s="106"/>
      <c r="GO122" s="106"/>
      <c r="GP122" s="106"/>
    </row>
    <row r="123" spans="1:198" ht="21" customHeight="1">
      <c r="A123" s="246" t="s">
        <v>161</v>
      </c>
      <c r="B123" s="245"/>
      <c r="GL123" s="106"/>
      <c r="GM123" s="106"/>
      <c r="GN123" s="106"/>
      <c r="GO123" s="106"/>
      <c r="GP123" s="106"/>
    </row>
    <row r="124" spans="1:198" ht="21" customHeight="1">
      <c r="A124" s="246" t="s">
        <v>232</v>
      </c>
      <c r="B124" s="245"/>
      <c r="GL124" s="106"/>
      <c r="GM124" s="106"/>
      <c r="GN124" s="106"/>
      <c r="GO124" s="106"/>
      <c r="GP124" s="106"/>
    </row>
    <row r="125" spans="1:198" ht="21" customHeight="1">
      <c r="A125" s="246" t="s">
        <v>1364</v>
      </c>
      <c r="B125" s="245"/>
      <c r="GL125" s="106"/>
      <c r="GM125" s="106"/>
      <c r="GN125" s="106"/>
      <c r="GO125" s="106"/>
      <c r="GP125" s="106"/>
    </row>
    <row r="126" spans="1:198" ht="21" customHeight="1">
      <c r="A126" s="247" t="s">
        <v>1365</v>
      </c>
      <c r="B126" s="245"/>
      <c r="GL126" s="106"/>
      <c r="GM126" s="106"/>
      <c r="GN126" s="106"/>
      <c r="GO126" s="106"/>
      <c r="GP126" s="106"/>
    </row>
    <row r="127" spans="1:198" ht="21" customHeight="1">
      <c r="A127" s="246" t="s">
        <v>233</v>
      </c>
      <c r="B127" s="245"/>
      <c r="GL127" s="106"/>
      <c r="GM127" s="106"/>
      <c r="GN127" s="106"/>
      <c r="GO127" s="106"/>
      <c r="GP127" s="106"/>
    </row>
    <row r="128" spans="1:198" ht="21" customHeight="1">
      <c r="A128" s="246" t="s">
        <v>234</v>
      </c>
      <c r="B128" s="245"/>
      <c r="GL128" s="106"/>
      <c r="GM128" s="106"/>
      <c r="GN128" s="106"/>
      <c r="GO128" s="106"/>
      <c r="GP128" s="106"/>
    </row>
    <row r="129" spans="1:198" ht="21" customHeight="1">
      <c r="A129" s="246" t="s">
        <v>235</v>
      </c>
      <c r="B129" s="245"/>
      <c r="GL129" s="106"/>
      <c r="GM129" s="106"/>
      <c r="GN129" s="106"/>
      <c r="GO129" s="106"/>
      <c r="GP129" s="106"/>
    </row>
    <row r="130" spans="1:198" ht="21" customHeight="1">
      <c r="A130" s="246" t="s">
        <v>168</v>
      </c>
      <c r="B130" s="245"/>
      <c r="GL130" s="106"/>
      <c r="GM130" s="106"/>
      <c r="GN130" s="106"/>
      <c r="GO130" s="106"/>
      <c r="GP130" s="106"/>
    </row>
    <row r="131" spans="1:198" ht="21" customHeight="1">
      <c r="A131" s="246" t="s">
        <v>236</v>
      </c>
      <c r="B131" s="245"/>
      <c r="GL131" s="106"/>
      <c r="GM131" s="106"/>
      <c r="GN131" s="106"/>
      <c r="GO131" s="106"/>
      <c r="GP131" s="106"/>
    </row>
    <row r="132" spans="1:198" ht="21" customHeight="1">
      <c r="A132" s="246" t="s">
        <v>237</v>
      </c>
      <c r="B132" s="245">
        <f>SUM(B133:B138)</f>
        <v>0</v>
      </c>
      <c r="GL132" s="106"/>
      <c r="GM132" s="106"/>
      <c r="GN132" s="106"/>
      <c r="GO132" s="106"/>
      <c r="GP132" s="106"/>
    </row>
    <row r="133" spans="1:198" ht="21" customHeight="1">
      <c r="A133" s="246" t="s">
        <v>159</v>
      </c>
      <c r="B133" s="245"/>
      <c r="GL133" s="106"/>
      <c r="GM133" s="106"/>
      <c r="GN133" s="106"/>
      <c r="GO133" s="106"/>
      <c r="GP133" s="106"/>
    </row>
    <row r="134" spans="1:198" ht="21" customHeight="1">
      <c r="A134" s="246" t="s">
        <v>160</v>
      </c>
      <c r="B134" s="245"/>
      <c r="GL134" s="106"/>
      <c r="GM134" s="106"/>
      <c r="GN134" s="106"/>
      <c r="GO134" s="106"/>
      <c r="GP134" s="106"/>
    </row>
    <row r="135" spans="1:198" ht="21" customHeight="1">
      <c r="A135" s="247" t="s">
        <v>161</v>
      </c>
      <c r="B135" s="245"/>
      <c r="GL135" s="106"/>
      <c r="GM135" s="106"/>
      <c r="GN135" s="106"/>
      <c r="GO135" s="106"/>
      <c r="GP135" s="106"/>
    </row>
    <row r="136" spans="1:198" ht="21" customHeight="1">
      <c r="A136" s="247" t="s">
        <v>238</v>
      </c>
      <c r="B136" s="245"/>
      <c r="GL136" s="106"/>
      <c r="GM136" s="106"/>
      <c r="GN136" s="106"/>
      <c r="GO136" s="106"/>
      <c r="GP136" s="106"/>
    </row>
    <row r="137" spans="1:198" ht="21" customHeight="1">
      <c r="A137" s="247" t="s">
        <v>168</v>
      </c>
      <c r="B137" s="245"/>
      <c r="GL137" s="106"/>
      <c r="GM137" s="106"/>
      <c r="GN137" s="106"/>
      <c r="GO137" s="106"/>
      <c r="GP137" s="106"/>
    </row>
    <row r="138" spans="1:198" ht="21" customHeight="1">
      <c r="A138" s="244" t="s">
        <v>239</v>
      </c>
      <c r="B138" s="245"/>
      <c r="GL138" s="106"/>
      <c r="GM138" s="106"/>
      <c r="GN138" s="106"/>
      <c r="GO138" s="106"/>
      <c r="GP138" s="106"/>
    </row>
    <row r="139" spans="1:198" ht="21" customHeight="1">
      <c r="A139" s="246" t="s">
        <v>240</v>
      </c>
      <c r="B139" s="245">
        <f>SUM(B140:B146)</f>
        <v>0</v>
      </c>
      <c r="GL139" s="106"/>
      <c r="GM139" s="106"/>
      <c r="GN139" s="106"/>
      <c r="GO139" s="106"/>
      <c r="GP139" s="106"/>
    </row>
    <row r="140" spans="1:198" ht="21" customHeight="1">
      <c r="A140" s="246" t="s">
        <v>159</v>
      </c>
      <c r="B140" s="245"/>
      <c r="GL140" s="106"/>
      <c r="GM140" s="106"/>
      <c r="GN140" s="106"/>
      <c r="GO140" s="106"/>
      <c r="GP140" s="106"/>
    </row>
    <row r="141" spans="1:198" ht="21" customHeight="1">
      <c r="A141" s="247" t="s">
        <v>160</v>
      </c>
      <c r="B141" s="245"/>
      <c r="GL141" s="106"/>
      <c r="GM141" s="106"/>
      <c r="GN141" s="106"/>
      <c r="GO141" s="106"/>
      <c r="GP141" s="106"/>
    </row>
    <row r="142" spans="1:198" ht="21" customHeight="1">
      <c r="A142" s="247" t="s">
        <v>161</v>
      </c>
      <c r="B142" s="245"/>
      <c r="GL142" s="106"/>
      <c r="GM142" s="106"/>
      <c r="GN142" s="106"/>
      <c r="GO142" s="106"/>
      <c r="GP142" s="106"/>
    </row>
    <row r="143" spans="1:198" ht="21" customHeight="1">
      <c r="A143" s="247" t="s">
        <v>241</v>
      </c>
      <c r="B143" s="245"/>
      <c r="GL143" s="106"/>
      <c r="GM143" s="106"/>
      <c r="GN143" s="106"/>
      <c r="GO143" s="106"/>
      <c r="GP143" s="106"/>
    </row>
    <row r="144" spans="1:198" ht="21" customHeight="1">
      <c r="A144" s="244" t="s">
        <v>242</v>
      </c>
      <c r="B144" s="245"/>
      <c r="GL144" s="106"/>
      <c r="GM144" s="106"/>
      <c r="GN144" s="106"/>
      <c r="GO144" s="106"/>
      <c r="GP144" s="106"/>
    </row>
    <row r="145" spans="1:198" ht="21" customHeight="1">
      <c r="A145" s="246" t="s">
        <v>168</v>
      </c>
      <c r="B145" s="245"/>
      <c r="GL145" s="106"/>
      <c r="GM145" s="106"/>
      <c r="GN145" s="106"/>
      <c r="GO145" s="106"/>
      <c r="GP145" s="106"/>
    </row>
    <row r="146" spans="1:198" ht="21" customHeight="1">
      <c r="A146" s="246" t="s">
        <v>243</v>
      </c>
      <c r="B146" s="245"/>
      <c r="GL146" s="106"/>
      <c r="GM146" s="106"/>
      <c r="GN146" s="106"/>
      <c r="GO146" s="106"/>
      <c r="GP146" s="106"/>
    </row>
    <row r="147" spans="1:198" ht="21" customHeight="1">
      <c r="A147" s="247" t="s">
        <v>244</v>
      </c>
      <c r="B147" s="245">
        <f>SUM(B148:B152)</f>
        <v>256.24</v>
      </c>
      <c r="GL147" s="106"/>
      <c r="GM147" s="106"/>
      <c r="GN147" s="106"/>
      <c r="GO147" s="106"/>
      <c r="GP147" s="106"/>
    </row>
    <row r="148" spans="1:198" ht="21" customHeight="1">
      <c r="A148" s="247" t="s">
        <v>159</v>
      </c>
      <c r="B148" s="245">
        <v>256.24</v>
      </c>
      <c r="GL148" s="106"/>
      <c r="GM148" s="106"/>
      <c r="GN148" s="106"/>
      <c r="GO148" s="106"/>
      <c r="GP148" s="106"/>
    </row>
    <row r="149" spans="1:198" ht="21" customHeight="1">
      <c r="A149" s="247" t="s">
        <v>160</v>
      </c>
      <c r="B149" s="245"/>
      <c r="GL149" s="106"/>
      <c r="GM149" s="106"/>
      <c r="GN149" s="106"/>
      <c r="GO149" s="106"/>
      <c r="GP149" s="106"/>
    </row>
    <row r="150" spans="1:198" ht="21" customHeight="1">
      <c r="A150" s="246" t="s">
        <v>161</v>
      </c>
      <c r="B150" s="245"/>
      <c r="GL150" s="106"/>
      <c r="GM150" s="106"/>
      <c r="GN150" s="106"/>
      <c r="GO150" s="106"/>
      <c r="GP150" s="106"/>
    </row>
    <row r="151" spans="1:198" ht="21" customHeight="1">
      <c r="A151" s="248" t="s">
        <v>245</v>
      </c>
      <c r="B151" s="245"/>
      <c r="GL151" s="106"/>
      <c r="GM151" s="106"/>
      <c r="GN151" s="106"/>
      <c r="GO151" s="106"/>
      <c r="GP151" s="106"/>
    </row>
    <row r="152" spans="1:198" ht="21" customHeight="1">
      <c r="A152" s="246" t="s">
        <v>246</v>
      </c>
      <c r="B152" s="245"/>
      <c r="GL152" s="106"/>
      <c r="GM152" s="106"/>
      <c r="GN152" s="106"/>
      <c r="GO152" s="106"/>
      <c r="GP152" s="106"/>
    </row>
    <row r="153" spans="1:198" ht="21" customHeight="1">
      <c r="A153" s="247" t="s">
        <v>247</v>
      </c>
      <c r="B153" s="245">
        <f>SUM(B154:B159)</f>
        <v>56.39</v>
      </c>
      <c r="GL153" s="106"/>
      <c r="GM153" s="106"/>
      <c r="GN153" s="106"/>
      <c r="GO153" s="106"/>
      <c r="GP153" s="106"/>
    </row>
    <row r="154" spans="1:198" ht="21" customHeight="1">
      <c r="A154" s="247" t="s">
        <v>159</v>
      </c>
      <c r="B154" s="245">
        <v>56.39</v>
      </c>
      <c r="GL154" s="106"/>
      <c r="GM154" s="106"/>
      <c r="GN154" s="106"/>
      <c r="GO154" s="106"/>
      <c r="GP154" s="106"/>
    </row>
    <row r="155" spans="1:198" ht="21" customHeight="1">
      <c r="A155" s="247" t="s">
        <v>160</v>
      </c>
      <c r="B155" s="245"/>
      <c r="GL155" s="106"/>
      <c r="GM155" s="106"/>
      <c r="GN155" s="106"/>
      <c r="GO155" s="106"/>
      <c r="GP155" s="106"/>
    </row>
    <row r="156" spans="1:198" ht="21" customHeight="1">
      <c r="A156" s="244" t="s">
        <v>161</v>
      </c>
      <c r="B156" s="245"/>
      <c r="GL156" s="106"/>
      <c r="GM156" s="106"/>
      <c r="GN156" s="106"/>
      <c r="GO156" s="106"/>
      <c r="GP156" s="106"/>
    </row>
    <row r="157" spans="1:198" ht="21" customHeight="1">
      <c r="A157" s="246" t="s">
        <v>173</v>
      </c>
      <c r="B157" s="251"/>
      <c r="GL157" s="106"/>
      <c r="GM157" s="106"/>
      <c r="GN157" s="106"/>
      <c r="GO157" s="106"/>
      <c r="GP157" s="106"/>
    </row>
    <row r="158" spans="1:198" ht="21" customHeight="1">
      <c r="A158" s="246" t="s">
        <v>168</v>
      </c>
      <c r="B158" s="245"/>
      <c r="GL158" s="106"/>
      <c r="GM158" s="106"/>
      <c r="GN158" s="106"/>
      <c r="GO158" s="106"/>
      <c r="GP158" s="106"/>
    </row>
    <row r="159" spans="1:198" ht="21" customHeight="1">
      <c r="A159" s="246" t="s">
        <v>248</v>
      </c>
      <c r="B159" s="245"/>
      <c r="GL159" s="106"/>
      <c r="GM159" s="106"/>
      <c r="GN159" s="106"/>
      <c r="GO159" s="106"/>
      <c r="GP159" s="106"/>
    </row>
    <row r="160" spans="1:198" ht="21" customHeight="1">
      <c r="A160" s="247" t="s">
        <v>249</v>
      </c>
      <c r="B160" s="245">
        <f>SUM(B161:B166)</f>
        <v>1114.62</v>
      </c>
      <c r="GL160" s="106"/>
      <c r="GM160" s="106"/>
      <c r="GN160" s="106"/>
      <c r="GO160" s="106"/>
      <c r="GP160" s="106"/>
    </row>
    <row r="161" spans="1:198" ht="21" customHeight="1">
      <c r="A161" s="247" t="s">
        <v>159</v>
      </c>
      <c r="B161" s="245">
        <v>447.07</v>
      </c>
      <c r="GL161" s="106"/>
      <c r="GM161" s="106"/>
      <c r="GN161" s="106"/>
      <c r="GO161" s="106"/>
      <c r="GP161" s="106"/>
    </row>
    <row r="162" spans="1:198" ht="21" customHeight="1">
      <c r="A162" s="247" t="s">
        <v>160</v>
      </c>
      <c r="B162" s="245"/>
      <c r="GL162" s="106"/>
      <c r="GM162" s="106"/>
      <c r="GN162" s="106"/>
      <c r="GO162" s="106"/>
      <c r="GP162" s="106"/>
    </row>
    <row r="163" spans="1:198" ht="21" customHeight="1">
      <c r="A163" s="246" t="s">
        <v>161</v>
      </c>
      <c r="B163" s="245"/>
      <c r="GL163" s="106"/>
      <c r="GM163" s="106"/>
      <c r="GN163" s="106"/>
      <c r="GO163" s="106"/>
      <c r="GP163" s="106"/>
    </row>
    <row r="164" spans="1:198" ht="21" customHeight="1">
      <c r="A164" s="246" t="s">
        <v>250</v>
      </c>
      <c r="B164" s="245">
        <v>600</v>
      </c>
      <c r="GL164" s="106"/>
      <c r="GM164" s="106"/>
      <c r="GN164" s="106"/>
      <c r="GO164" s="106"/>
      <c r="GP164" s="106"/>
    </row>
    <row r="165" spans="1:198" ht="21" customHeight="1">
      <c r="A165" s="247" t="s">
        <v>168</v>
      </c>
      <c r="B165" s="245">
        <v>67.55</v>
      </c>
      <c r="GL165" s="106"/>
      <c r="GM165" s="106"/>
      <c r="GN165" s="106"/>
      <c r="GO165" s="106"/>
      <c r="GP165" s="106"/>
    </row>
    <row r="166" spans="1:198" ht="21" customHeight="1">
      <c r="A166" s="247" t="s">
        <v>251</v>
      </c>
      <c r="B166" s="245"/>
      <c r="GL166" s="106"/>
      <c r="GM166" s="106"/>
      <c r="GN166" s="106"/>
      <c r="GO166" s="106"/>
      <c r="GP166" s="106"/>
    </row>
    <row r="167" spans="1:198" ht="21" customHeight="1">
      <c r="A167" s="247" t="s">
        <v>1366</v>
      </c>
      <c r="B167" s="245">
        <f>SUM(B168:B173)</f>
        <v>863.38</v>
      </c>
      <c r="GL167" s="106"/>
      <c r="GM167" s="106"/>
      <c r="GN167" s="106"/>
      <c r="GO167" s="106"/>
      <c r="GP167" s="106"/>
    </row>
    <row r="168" spans="1:198" ht="21" customHeight="1">
      <c r="A168" s="247" t="s">
        <v>159</v>
      </c>
      <c r="B168" s="245">
        <v>863.38</v>
      </c>
      <c r="GL168" s="106"/>
      <c r="GM168" s="106"/>
      <c r="GN168" s="106"/>
      <c r="GO168" s="106"/>
      <c r="GP168" s="106"/>
    </row>
    <row r="169" spans="1:198" ht="21" customHeight="1">
      <c r="A169" s="246" t="s">
        <v>160</v>
      </c>
      <c r="B169" s="245"/>
      <c r="GL169" s="106"/>
      <c r="GM169" s="106"/>
      <c r="GN169" s="106"/>
      <c r="GO169" s="106"/>
      <c r="GP169" s="106"/>
    </row>
    <row r="170" spans="1:198" ht="21" customHeight="1">
      <c r="A170" s="246" t="s">
        <v>161</v>
      </c>
      <c r="B170" s="245"/>
      <c r="GL170" s="106"/>
      <c r="GM170" s="106"/>
      <c r="GN170" s="106"/>
      <c r="GO170" s="106"/>
      <c r="GP170" s="106"/>
    </row>
    <row r="171" spans="1:198" ht="21" customHeight="1">
      <c r="A171" s="246" t="s">
        <v>252</v>
      </c>
      <c r="B171" s="245"/>
      <c r="GL171" s="106"/>
      <c r="GM171" s="106"/>
      <c r="GN171" s="106"/>
      <c r="GO171" s="106"/>
      <c r="GP171" s="106"/>
    </row>
    <row r="172" spans="1:198" ht="21" customHeight="1">
      <c r="A172" s="247" t="s">
        <v>168</v>
      </c>
      <c r="B172" s="245"/>
      <c r="GL172" s="106"/>
      <c r="GM172" s="106"/>
      <c r="GN172" s="106"/>
      <c r="GO172" s="106"/>
      <c r="GP172" s="106"/>
    </row>
    <row r="173" spans="1:198" ht="21" customHeight="1">
      <c r="A173" s="247" t="s">
        <v>1367</v>
      </c>
      <c r="B173" s="245"/>
      <c r="GL173" s="106"/>
      <c r="GM173" s="106"/>
      <c r="GN173" s="106"/>
      <c r="GO173" s="106"/>
      <c r="GP173" s="106"/>
    </row>
    <row r="174" spans="1:198" ht="21" customHeight="1">
      <c r="A174" s="247" t="s">
        <v>253</v>
      </c>
      <c r="B174" s="245">
        <f>SUM(B175:B180)</f>
        <v>1739.25</v>
      </c>
      <c r="GL174" s="106"/>
      <c r="GM174" s="106"/>
      <c r="GN174" s="106"/>
      <c r="GO174" s="106"/>
      <c r="GP174" s="106"/>
    </row>
    <row r="175" spans="1:198" ht="21" customHeight="1">
      <c r="A175" s="246" t="s">
        <v>159</v>
      </c>
      <c r="B175" s="245">
        <v>1058</v>
      </c>
      <c r="GL175" s="106"/>
      <c r="GM175" s="106"/>
      <c r="GN175" s="106"/>
      <c r="GO175" s="106"/>
      <c r="GP175" s="106"/>
    </row>
    <row r="176" spans="1:198" ht="21" customHeight="1">
      <c r="A176" s="246" t="s">
        <v>160</v>
      </c>
      <c r="B176" s="245"/>
      <c r="GL176" s="106"/>
      <c r="GM176" s="106"/>
      <c r="GN176" s="106"/>
      <c r="GO176" s="106"/>
      <c r="GP176" s="106"/>
    </row>
    <row r="177" spans="1:198" ht="21" customHeight="1">
      <c r="A177" s="246" t="s">
        <v>161</v>
      </c>
      <c r="B177" s="245"/>
      <c r="GL177" s="106"/>
      <c r="GM177" s="106"/>
      <c r="GN177" s="106"/>
      <c r="GO177" s="106"/>
      <c r="GP177" s="106"/>
    </row>
    <row r="178" spans="1:198" ht="21" customHeight="1">
      <c r="A178" s="246" t="s">
        <v>254</v>
      </c>
      <c r="B178" s="245"/>
      <c r="GL178" s="106"/>
      <c r="GM178" s="106"/>
      <c r="GN178" s="106"/>
      <c r="GO178" s="106"/>
      <c r="GP178" s="106"/>
    </row>
    <row r="179" spans="1:198" ht="21" customHeight="1">
      <c r="A179" s="246" t="s">
        <v>168</v>
      </c>
      <c r="B179" s="245">
        <v>681.25</v>
      </c>
      <c r="GL179" s="106"/>
      <c r="GM179" s="106"/>
      <c r="GN179" s="106"/>
      <c r="GO179" s="106"/>
      <c r="GP179" s="106"/>
    </row>
    <row r="180" spans="1:198" ht="21" customHeight="1">
      <c r="A180" s="247" t="s">
        <v>255</v>
      </c>
      <c r="B180" s="245"/>
      <c r="GL180" s="106"/>
      <c r="GM180" s="106"/>
      <c r="GN180" s="106"/>
      <c r="GO180" s="106"/>
      <c r="GP180" s="106"/>
    </row>
    <row r="181" spans="1:198" ht="21" customHeight="1">
      <c r="A181" s="247" t="s">
        <v>256</v>
      </c>
      <c r="B181" s="245">
        <f>SUM(B182:B187)</f>
        <v>1532.66</v>
      </c>
      <c r="GL181" s="106"/>
      <c r="GM181" s="106"/>
      <c r="GN181" s="106"/>
      <c r="GO181" s="106"/>
      <c r="GP181" s="106"/>
    </row>
    <row r="182" spans="1:198" ht="21" customHeight="1">
      <c r="A182" s="244" t="s">
        <v>159</v>
      </c>
      <c r="B182" s="245">
        <v>604.82</v>
      </c>
      <c r="GL182" s="106"/>
      <c r="GM182" s="106"/>
      <c r="GN182" s="106"/>
      <c r="GO182" s="106"/>
      <c r="GP182" s="106"/>
    </row>
    <row r="183" spans="1:198" ht="21" customHeight="1">
      <c r="A183" s="246" t="s">
        <v>160</v>
      </c>
      <c r="B183" s="245"/>
      <c r="GL183" s="106"/>
      <c r="GM183" s="106"/>
      <c r="GN183" s="106"/>
      <c r="GO183" s="106"/>
      <c r="GP183" s="106"/>
    </row>
    <row r="184" spans="1:198" ht="21" customHeight="1">
      <c r="A184" s="246" t="s">
        <v>161</v>
      </c>
      <c r="B184" s="245"/>
      <c r="GL184" s="106"/>
      <c r="GM184" s="106"/>
      <c r="GN184" s="106"/>
      <c r="GO184" s="106"/>
      <c r="GP184" s="106"/>
    </row>
    <row r="185" spans="1:198" ht="21" customHeight="1">
      <c r="A185" s="246" t="s">
        <v>257</v>
      </c>
      <c r="B185" s="245"/>
      <c r="GL185" s="106"/>
      <c r="GM185" s="106"/>
      <c r="GN185" s="106"/>
      <c r="GO185" s="106"/>
      <c r="GP185" s="106"/>
    </row>
    <row r="186" spans="1:198" ht="21" customHeight="1">
      <c r="A186" s="246" t="s">
        <v>168</v>
      </c>
      <c r="B186" s="245">
        <v>927.84</v>
      </c>
      <c r="GL186" s="106"/>
      <c r="GM186" s="106"/>
      <c r="GN186" s="106"/>
      <c r="GO186" s="106"/>
      <c r="GP186" s="106"/>
    </row>
    <row r="187" spans="1:198" ht="21" customHeight="1">
      <c r="A187" s="247" t="s">
        <v>258</v>
      </c>
      <c r="B187" s="245"/>
      <c r="GL187" s="106"/>
      <c r="GM187" s="106"/>
      <c r="GN187" s="106"/>
      <c r="GO187" s="106"/>
      <c r="GP187" s="106"/>
    </row>
    <row r="188" spans="1:198" ht="21" customHeight="1">
      <c r="A188" s="247" t="s">
        <v>259</v>
      </c>
      <c r="B188" s="245">
        <f>SUM(B189:B195)</f>
        <v>121.77</v>
      </c>
      <c r="GL188" s="106"/>
      <c r="GM188" s="106"/>
      <c r="GN188" s="106"/>
      <c r="GO188" s="106"/>
      <c r="GP188" s="106"/>
    </row>
    <row r="189" spans="1:198" ht="21" customHeight="1">
      <c r="A189" s="247" t="s">
        <v>159</v>
      </c>
      <c r="B189" s="245">
        <v>121.77</v>
      </c>
      <c r="GL189" s="106"/>
      <c r="GM189" s="106"/>
      <c r="GN189" s="106"/>
      <c r="GO189" s="106"/>
      <c r="GP189" s="106"/>
    </row>
    <row r="190" spans="1:198" ht="21" customHeight="1">
      <c r="A190" s="246" t="s">
        <v>160</v>
      </c>
      <c r="B190" s="245"/>
      <c r="GL190" s="106"/>
      <c r="GM190" s="106"/>
      <c r="GN190" s="106"/>
      <c r="GO190" s="106"/>
      <c r="GP190" s="106"/>
    </row>
    <row r="191" spans="1:198" ht="21" customHeight="1">
      <c r="A191" s="246" t="s">
        <v>161</v>
      </c>
      <c r="B191" s="245"/>
      <c r="GL191" s="106"/>
      <c r="GM191" s="106"/>
      <c r="GN191" s="106"/>
      <c r="GO191" s="106"/>
      <c r="GP191" s="106"/>
    </row>
    <row r="192" spans="1:198" ht="21" customHeight="1">
      <c r="A192" s="246" t="s">
        <v>260</v>
      </c>
      <c r="B192" s="245"/>
      <c r="GL192" s="106"/>
      <c r="GM192" s="106"/>
      <c r="GN192" s="106"/>
      <c r="GO192" s="106"/>
      <c r="GP192" s="106"/>
    </row>
    <row r="193" spans="1:198" ht="21" customHeight="1">
      <c r="A193" s="246" t="s">
        <v>261</v>
      </c>
      <c r="B193" s="245"/>
      <c r="GL193" s="106"/>
      <c r="GM193" s="106"/>
      <c r="GN193" s="106"/>
      <c r="GO193" s="106"/>
      <c r="GP193" s="106"/>
    </row>
    <row r="194" spans="1:198" ht="21" customHeight="1">
      <c r="A194" s="246" t="s">
        <v>168</v>
      </c>
      <c r="B194" s="251"/>
      <c r="GL194" s="106"/>
      <c r="GM194" s="106"/>
      <c r="GN194" s="106"/>
      <c r="GO194" s="106"/>
      <c r="GP194" s="106"/>
    </row>
    <row r="195" spans="1:198" ht="21" customHeight="1">
      <c r="A195" s="247" t="s">
        <v>262</v>
      </c>
      <c r="B195" s="251"/>
      <c r="GL195" s="106"/>
      <c r="GM195" s="106"/>
      <c r="GN195" s="106"/>
      <c r="GO195" s="106"/>
      <c r="GP195" s="106"/>
    </row>
    <row r="196" spans="1:198" ht="21" customHeight="1">
      <c r="A196" s="247" t="s">
        <v>263</v>
      </c>
      <c r="B196" s="245">
        <f>SUM(B197:B201)</f>
        <v>0</v>
      </c>
      <c r="GL196" s="106"/>
      <c r="GM196" s="106"/>
      <c r="GN196" s="106"/>
      <c r="GO196" s="106"/>
      <c r="GP196" s="106"/>
    </row>
    <row r="197" spans="1:198" ht="21" customHeight="1">
      <c r="A197" s="247" t="s">
        <v>159</v>
      </c>
      <c r="B197" s="245"/>
      <c r="GL197" s="106"/>
      <c r="GM197" s="106"/>
      <c r="GN197" s="106"/>
      <c r="GO197" s="106"/>
      <c r="GP197" s="106"/>
    </row>
    <row r="198" spans="1:198" ht="21" customHeight="1">
      <c r="A198" s="244" t="s">
        <v>160</v>
      </c>
      <c r="B198" s="245"/>
      <c r="GL198" s="106"/>
      <c r="GM198" s="106"/>
      <c r="GN198" s="106"/>
      <c r="GO198" s="106"/>
      <c r="GP198" s="106"/>
    </row>
    <row r="199" spans="1:198" ht="21" customHeight="1">
      <c r="A199" s="246" t="s">
        <v>161</v>
      </c>
      <c r="B199" s="252"/>
      <c r="GL199" s="106"/>
      <c r="GM199" s="106"/>
      <c r="GN199" s="106"/>
      <c r="GO199" s="106"/>
      <c r="GP199" s="106"/>
    </row>
    <row r="200" spans="1:198" ht="21" customHeight="1">
      <c r="A200" s="246" t="s">
        <v>168</v>
      </c>
      <c r="B200" s="252"/>
      <c r="GN200" s="106"/>
      <c r="GO200" s="106"/>
      <c r="GP200" s="106"/>
    </row>
    <row r="201" spans="1:198" ht="21" customHeight="1">
      <c r="A201" s="246" t="s">
        <v>264</v>
      </c>
      <c r="B201" s="252"/>
      <c r="GN201" s="106"/>
      <c r="GO201" s="106"/>
      <c r="GP201" s="106"/>
    </row>
    <row r="202" spans="1:198" ht="21" customHeight="1">
      <c r="A202" s="247" t="s">
        <v>265</v>
      </c>
      <c r="B202" s="252">
        <f>SUM(B203:B207)</f>
        <v>399.9</v>
      </c>
      <c r="GN202" s="106"/>
      <c r="GO202" s="106"/>
      <c r="GP202" s="106"/>
    </row>
    <row r="203" spans="1:198" ht="21" customHeight="1">
      <c r="A203" s="247" t="s">
        <v>159</v>
      </c>
      <c r="B203" s="252">
        <v>399.9</v>
      </c>
      <c r="GN203" s="106"/>
      <c r="GO203" s="106"/>
      <c r="GP203" s="106"/>
    </row>
    <row r="204" spans="1:198" ht="21" customHeight="1">
      <c r="A204" s="247" t="s">
        <v>160</v>
      </c>
      <c r="B204" s="252"/>
      <c r="GN204" s="106"/>
      <c r="GO204" s="106"/>
      <c r="GP204" s="106"/>
    </row>
    <row r="205" spans="1:198" ht="21" customHeight="1">
      <c r="A205" s="246" t="s">
        <v>161</v>
      </c>
      <c r="B205" s="252"/>
      <c r="GN205" s="106"/>
      <c r="GO205" s="106"/>
      <c r="GP205" s="106"/>
    </row>
    <row r="206" spans="1:198" ht="21" customHeight="1">
      <c r="A206" s="246" t="s">
        <v>168</v>
      </c>
      <c r="B206" s="252"/>
      <c r="GN206" s="106"/>
      <c r="GO206" s="106"/>
      <c r="GP206" s="106"/>
    </row>
    <row r="207" spans="1:198" ht="21" customHeight="1">
      <c r="A207" s="246" t="s">
        <v>266</v>
      </c>
      <c r="B207" s="252"/>
      <c r="GN207" s="106"/>
      <c r="GO207" s="106"/>
      <c r="GP207" s="106"/>
    </row>
    <row r="208" spans="1:198" ht="21" customHeight="1">
      <c r="A208" s="246" t="s">
        <v>267</v>
      </c>
      <c r="B208" s="252">
        <f>SUM(B209:B214)</f>
        <v>0</v>
      </c>
      <c r="GN208" s="106"/>
      <c r="GO208" s="106"/>
      <c r="GP208" s="106"/>
    </row>
    <row r="209" spans="1:198" ht="21" customHeight="1">
      <c r="A209" s="246" t="s">
        <v>159</v>
      </c>
      <c r="B209" s="252"/>
      <c r="GN209" s="106"/>
      <c r="GO209" s="106"/>
      <c r="GP209" s="106"/>
    </row>
    <row r="210" spans="1:198" ht="21" customHeight="1">
      <c r="A210" s="246" t="s">
        <v>160</v>
      </c>
      <c r="B210" s="252"/>
      <c r="GN210" s="106"/>
      <c r="GO210" s="106"/>
      <c r="GP210" s="106"/>
    </row>
    <row r="211" spans="1:198" ht="21" customHeight="1">
      <c r="A211" s="246" t="s">
        <v>161</v>
      </c>
      <c r="B211" s="252"/>
      <c r="GN211" s="106"/>
      <c r="GO211" s="106"/>
      <c r="GP211" s="106"/>
    </row>
    <row r="212" spans="1:198" ht="21" customHeight="1">
      <c r="A212" s="246" t="s">
        <v>1368</v>
      </c>
      <c r="B212" s="252"/>
      <c r="GN212" s="106"/>
      <c r="GO212" s="106"/>
      <c r="GP212" s="106"/>
    </row>
    <row r="213" spans="1:198" ht="21" customHeight="1">
      <c r="A213" s="246" t="s">
        <v>168</v>
      </c>
      <c r="B213" s="252"/>
      <c r="GN213" s="106"/>
      <c r="GO213" s="106"/>
      <c r="GP213" s="106"/>
    </row>
    <row r="214" spans="1:198" ht="21" customHeight="1">
      <c r="A214" s="246" t="s">
        <v>268</v>
      </c>
      <c r="B214" s="252"/>
      <c r="GN214" s="106"/>
      <c r="GO214" s="106"/>
      <c r="GP214" s="106"/>
    </row>
    <row r="215" spans="1:198" ht="21" customHeight="1">
      <c r="A215" s="246" t="s">
        <v>269</v>
      </c>
      <c r="B215" s="252">
        <f>SUM(B216:B229)</f>
        <v>1711.6599999999999</v>
      </c>
      <c r="GN215" s="106"/>
      <c r="GO215" s="106"/>
      <c r="GP215" s="106"/>
    </row>
    <row r="216" spans="1:198" ht="21" customHeight="1">
      <c r="A216" s="246" t="s">
        <v>159</v>
      </c>
      <c r="B216" s="245">
        <v>1272.58</v>
      </c>
      <c r="GN216" s="106"/>
      <c r="GO216" s="106"/>
      <c r="GP216" s="106"/>
    </row>
    <row r="217" spans="1:198" ht="21" customHeight="1">
      <c r="A217" s="246" t="s">
        <v>160</v>
      </c>
      <c r="B217" s="245"/>
      <c r="GN217" s="106"/>
      <c r="GO217" s="106"/>
      <c r="GP217" s="106"/>
    </row>
    <row r="218" spans="1:198" ht="21" customHeight="1">
      <c r="A218" s="246" t="s">
        <v>161</v>
      </c>
      <c r="B218" s="245"/>
      <c r="GN218" s="106"/>
      <c r="GO218" s="106"/>
      <c r="GP218" s="106"/>
    </row>
    <row r="219" spans="1:198" ht="21" customHeight="1">
      <c r="A219" s="246" t="s">
        <v>270</v>
      </c>
      <c r="B219" s="245"/>
      <c r="GN219" s="106"/>
      <c r="GO219" s="106"/>
      <c r="GP219" s="106"/>
    </row>
    <row r="220" spans="1:198" ht="21" customHeight="1">
      <c r="A220" s="246" t="s">
        <v>271</v>
      </c>
      <c r="B220" s="245">
        <v>141.22</v>
      </c>
      <c r="GN220" s="106"/>
      <c r="GO220" s="106"/>
      <c r="GP220" s="106"/>
    </row>
    <row r="221" spans="1:198" ht="21" customHeight="1">
      <c r="A221" s="246" t="s">
        <v>199</v>
      </c>
      <c r="B221" s="245"/>
      <c r="GN221" s="106"/>
      <c r="GO221" s="106"/>
      <c r="GP221" s="106"/>
    </row>
    <row r="222" spans="1:198" ht="21" customHeight="1">
      <c r="A222" s="246" t="s">
        <v>272</v>
      </c>
      <c r="B222" s="245"/>
      <c r="GN222" s="106"/>
      <c r="GO222" s="106"/>
      <c r="GP222" s="106"/>
    </row>
    <row r="223" spans="1:198" ht="21" customHeight="1">
      <c r="A223" s="246" t="s">
        <v>273</v>
      </c>
      <c r="B223" s="245"/>
      <c r="GN223" s="106"/>
      <c r="GO223" s="106"/>
      <c r="GP223" s="106"/>
    </row>
    <row r="224" spans="1:198" ht="21" customHeight="1">
      <c r="A224" s="246" t="s">
        <v>274</v>
      </c>
      <c r="B224" s="245"/>
      <c r="GN224" s="106"/>
      <c r="GO224" s="106"/>
      <c r="GP224" s="106"/>
    </row>
    <row r="225" spans="1:198" ht="21" customHeight="1">
      <c r="A225" s="246" t="s">
        <v>275</v>
      </c>
      <c r="B225" s="245"/>
      <c r="GN225" s="106"/>
      <c r="GO225" s="106"/>
      <c r="GP225" s="106"/>
    </row>
    <row r="226" spans="1:198" ht="21" customHeight="1">
      <c r="A226" s="246" t="s">
        <v>276</v>
      </c>
      <c r="B226" s="245">
        <v>166.1</v>
      </c>
      <c r="GN226" s="106"/>
      <c r="GO226" s="106"/>
      <c r="GP226" s="106"/>
    </row>
    <row r="227" spans="1:198" ht="21" customHeight="1">
      <c r="A227" s="246" t="s">
        <v>277</v>
      </c>
      <c r="B227" s="245"/>
      <c r="GN227" s="106"/>
      <c r="GO227" s="106"/>
      <c r="GP227" s="106"/>
    </row>
    <row r="228" spans="1:198" ht="21" customHeight="1">
      <c r="A228" s="246" t="s">
        <v>168</v>
      </c>
      <c r="B228" s="245">
        <v>131.76</v>
      </c>
      <c r="GN228" s="106"/>
      <c r="GO228" s="106"/>
      <c r="GP228" s="106"/>
    </row>
    <row r="229" spans="1:198" ht="21" customHeight="1">
      <c r="A229" s="246" t="s">
        <v>278</v>
      </c>
      <c r="B229" s="245"/>
      <c r="GN229" s="106"/>
      <c r="GO229" s="106"/>
      <c r="GP229" s="106"/>
    </row>
    <row r="230" spans="1:198" ht="21" customHeight="1">
      <c r="A230" s="246" t="s">
        <v>279</v>
      </c>
      <c r="B230" s="245">
        <f>SUM(B231:B232)</f>
        <v>0</v>
      </c>
      <c r="GN230" s="106"/>
      <c r="GO230" s="106"/>
      <c r="GP230" s="106"/>
    </row>
    <row r="231" spans="1:198" ht="21" customHeight="1">
      <c r="A231" s="247" t="s">
        <v>280</v>
      </c>
      <c r="B231" s="245"/>
      <c r="GN231" s="106"/>
      <c r="GO231" s="106"/>
      <c r="GP231" s="106"/>
    </row>
    <row r="232" spans="1:198" ht="21" customHeight="1">
      <c r="A232" s="247" t="s">
        <v>281</v>
      </c>
      <c r="B232" s="245"/>
      <c r="GN232" s="106"/>
      <c r="GO232" s="106"/>
      <c r="GP232" s="106"/>
    </row>
    <row r="233" spans="1:198" ht="21" customHeight="1">
      <c r="A233" s="244" t="s">
        <v>1092</v>
      </c>
      <c r="B233" s="245">
        <f>B234+B235+B236</f>
        <v>0</v>
      </c>
      <c r="GN233" s="106"/>
      <c r="GO233" s="106"/>
      <c r="GP233" s="106"/>
    </row>
    <row r="234" spans="1:198" ht="21" customHeight="1">
      <c r="A234" s="246" t="s">
        <v>282</v>
      </c>
      <c r="B234" s="245"/>
      <c r="GN234" s="106"/>
      <c r="GO234" s="106"/>
      <c r="GP234" s="106"/>
    </row>
    <row r="235" spans="1:198" ht="21" customHeight="1">
      <c r="A235" s="246" t="s">
        <v>283</v>
      </c>
      <c r="B235" s="245"/>
      <c r="GN235" s="106"/>
      <c r="GO235" s="106"/>
      <c r="GP235" s="106"/>
    </row>
    <row r="236" spans="1:198" ht="21" customHeight="1">
      <c r="A236" s="246" t="s">
        <v>284</v>
      </c>
      <c r="B236" s="245"/>
      <c r="GN236" s="106"/>
      <c r="GO236" s="106"/>
      <c r="GP236" s="106"/>
    </row>
    <row r="237" spans="1:198" ht="21" customHeight="1">
      <c r="A237" s="244" t="s">
        <v>1093</v>
      </c>
      <c r="B237" s="245">
        <f>B238+B248</f>
        <v>231.95</v>
      </c>
      <c r="GN237" s="106"/>
      <c r="GO237" s="106"/>
      <c r="GP237" s="106"/>
    </row>
    <row r="238" spans="1:198" ht="21" customHeight="1">
      <c r="A238" s="247" t="s">
        <v>285</v>
      </c>
      <c r="B238" s="245">
        <f>SUM(B239:B247)</f>
        <v>231.95</v>
      </c>
      <c r="GN238" s="106"/>
      <c r="GO238" s="106"/>
      <c r="GP238" s="106"/>
    </row>
    <row r="239" spans="1:198" ht="21" customHeight="1">
      <c r="A239" s="247" t="s">
        <v>286</v>
      </c>
      <c r="B239" s="245">
        <v>231.95</v>
      </c>
      <c r="GN239" s="106"/>
      <c r="GO239" s="106"/>
      <c r="GP239" s="106"/>
    </row>
    <row r="240" spans="1:198" ht="21" customHeight="1">
      <c r="A240" s="246" t="s">
        <v>287</v>
      </c>
      <c r="B240" s="245"/>
      <c r="GN240" s="106"/>
      <c r="GO240" s="106"/>
      <c r="GP240" s="106"/>
    </row>
    <row r="241" spans="1:198" ht="21" customHeight="1">
      <c r="A241" s="246" t="s">
        <v>288</v>
      </c>
      <c r="B241" s="245"/>
      <c r="GN241" s="106"/>
      <c r="GO241" s="106"/>
      <c r="GP241" s="106"/>
    </row>
    <row r="242" spans="1:198" ht="21" customHeight="1">
      <c r="A242" s="246" t="s">
        <v>289</v>
      </c>
      <c r="B242" s="245"/>
      <c r="GN242" s="106"/>
      <c r="GO242" s="106"/>
      <c r="GP242" s="106"/>
    </row>
    <row r="243" spans="1:198" ht="21" customHeight="1">
      <c r="A243" s="247" t="s">
        <v>290</v>
      </c>
      <c r="B243" s="245"/>
      <c r="GN243" s="106"/>
      <c r="GO243" s="106"/>
      <c r="GP243" s="106"/>
    </row>
    <row r="244" spans="1:198" ht="21" customHeight="1">
      <c r="A244" s="247" t="s">
        <v>291</v>
      </c>
      <c r="B244" s="245"/>
      <c r="GN244" s="106"/>
      <c r="GO244" s="106"/>
      <c r="GP244" s="106"/>
    </row>
    <row r="245" spans="1:198" ht="21" customHeight="1">
      <c r="A245" s="247" t="s">
        <v>292</v>
      </c>
      <c r="B245" s="245"/>
      <c r="GN245" s="106"/>
      <c r="GO245" s="106"/>
      <c r="GP245" s="106"/>
    </row>
    <row r="246" spans="1:198" ht="21" customHeight="1">
      <c r="A246" s="247" t="s">
        <v>293</v>
      </c>
      <c r="B246" s="245"/>
      <c r="GN246" s="106"/>
      <c r="GO246" s="106"/>
      <c r="GP246" s="106"/>
    </row>
    <row r="247" spans="1:198" ht="21" customHeight="1">
      <c r="A247" s="247" t="s">
        <v>294</v>
      </c>
      <c r="B247" s="245"/>
      <c r="GN247" s="106"/>
      <c r="GO247" s="106"/>
      <c r="GP247" s="106"/>
    </row>
    <row r="248" spans="1:198" ht="21" customHeight="1">
      <c r="A248" s="247" t="s">
        <v>295</v>
      </c>
      <c r="B248" s="245"/>
      <c r="GN248" s="106"/>
      <c r="GO248" s="106"/>
      <c r="GP248" s="106"/>
    </row>
    <row r="249" spans="1:198" ht="21" customHeight="1">
      <c r="A249" s="244" t="s">
        <v>1094</v>
      </c>
      <c r="B249" s="245">
        <f>B250+B253+B264+B271+B279+B288+B302+B312+B322+B330+B336</f>
        <v>7873.570000000001</v>
      </c>
      <c r="GN249" s="106"/>
      <c r="GO249" s="106"/>
      <c r="GP249" s="106"/>
    </row>
    <row r="250" spans="1:198" ht="21" customHeight="1">
      <c r="A250" s="246" t="s">
        <v>296</v>
      </c>
      <c r="B250" s="245">
        <f>SUM(B251:B252)</f>
        <v>20</v>
      </c>
      <c r="GN250" s="106"/>
      <c r="GO250" s="106"/>
      <c r="GP250" s="106"/>
    </row>
    <row r="251" spans="1:198" ht="21" customHeight="1">
      <c r="A251" s="246" t="s">
        <v>297</v>
      </c>
      <c r="B251" s="245">
        <v>20</v>
      </c>
      <c r="GN251" s="106"/>
      <c r="GO251" s="106"/>
      <c r="GP251" s="106"/>
    </row>
    <row r="252" spans="1:198" ht="21" customHeight="1">
      <c r="A252" s="247" t="s">
        <v>298</v>
      </c>
      <c r="B252" s="245"/>
      <c r="GN252" s="106"/>
      <c r="GO252" s="106"/>
      <c r="GP252" s="106"/>
    </row>
    <row r="253" spans="1:198" ht="21" customHeight="1">
      <c r="A253" s="247" t="s">
        <v>299</v>
      </c>
      <c r="B253" s="245">
        <f>SUM(B254:B263)</f>
        <v>6920.64</v>
      </c>
      <c r="GN253" s="106"/>
      <c r="GO253" s="106"/>
      <c r="GP253" s="106"/>
    </row>
    <row r="254" spans="1:198" ht="21" customHeight="1">
      <c r="A254" s="247" t="s">
        <v>159</v>
      </c>
      <c r="B254" s="245">
        <v>6920.64</v>
      </c>
      <c r="GN254" s="106"/>
      <c r="GO254" s="106"/>
      <c r="GP254" s="106"/>
    </row>
    <row r="255" spans="1:198" ht="21" customHeight="1">
      <c r="A255" s="247" t="s">
        <v>160</v>
      </c>
      <c r="B255" s="245"/>
      <c r="GN255" s="106"/>
      <c r="GO255" s="106"/>
      <c r="GP255" s="106"/>
    </row>
    <row r="256" spans="1:198" ht="21" customHeight="1">
      <c r="A256" s="247" t="s">
        <v>161</v>
      </c>
      <c r="B256" s="245"/>
      <c r="GN256" s="106"/>
      <c r="GO256" s="106"/>
      <c r="GP256" s="106"/>
    </row>
    <row r="257" spans="1:198" ht="21" customHeight="1">
      <c r="A257" s="247" t="s">
        <v>199</v>
      </c>
      <c r="B257" s="245"/>
      <c r="GN257" s="106"/>
      <c r="GO257" s="106"/>
      <c r="GP257" s="106"/>
    </row>
    <row r="258" spans="1:198" ht="21" customHeight="1">
      <c r="A258" s="247" t="s">
        <v>300</v>
      </c>
      <c r="B258" s="245"/>
      <c r="GN258" s="106"/>
      <c r="GO258" s="106"/>
      <c r="GP258" s="106"/>
    </row>
    <row r="259" spans="1:198" ht="21" customHeight="1">
      <c r="A259" s="247" t="s">
        <v>301</v>
      </c>
      <c r="B259" s="245"/>
      <c r="GN259" s="106"/>
      <c r="GO259" s="106"/>
      <c r="GP259" s="106"/>
    </row>
    <row r="260" spans="1:198" ht="21" customHeight="1">
      <c r="A260" s="247" t="s">
        <v>1369</v>
      </c>
      <c r="B260" s="245"/>
      <c r="GN260" s="106"/>
      <c r="GO260" s="106"/>
      <c r="GP260" s="106"/>
    </row>
    <row r="261" spans="1:198" ht="21" customHeight="1">
      <c r="A261" s="247" t="s">
        <v>1370</v>
      </c>
      <c r="B261" s="245"/>
      <c r="GN261" s="106"/>
      <c r="GO261" s="106"/>
      <c r="GP261" s="106"/>
    </row>
    <row r="262" spans="1:198" ht="21" customHeight="1">
      <c r="A262" s="247" t="s">
        <v>168</v>
      </c>
      <c r="B262" s="245"/>
      <c r="GN262" s="106"/>
      <c r="GO262" s="106"/>
      <c r="GP262" s="106"/>
    </row>
    <row r="263" spans="1:198" ht="21" customHeight="1">
      <c r="A263" s="247" t="s">
        <v>302</v>
      </c>
      <c r="B263" s="245"/>
      <c r="GN263" s="106"/>
      <c r="GO263" s="106"/>
      <c r="GP263" s="106"/>
    </row>
    <row r="264" spans="1:198" ht="21" customHeight="1">
      <c r="A264" s="246" t="s">
        <v>303</v>
      </c>
      <c r="B264" s="245">
        <f>SUM(B265:B270)</f>
        <v>0</v>
      </c>
      <c r="GN264" s="106"/>
      <c r="GO264" s="106"/>
      <c r="GP264" s="106"/>
    </row>
    <row r="265" spans="1:198" ht="21" customHeight="1">
      <c r="A265" s="246" t="s">
        <v>159</v>
      </c>
      <c r="B265" s="245"/>
      <c r="GN265" s="106"/>
      <c r="GO265" s="106"/>
      <c r="GP265" s="106"/>
    </row>
    <row r="266" spans="1:198" ht="21" customHeight="1">
      <c r="A266" s="246" t="s">
        <v>160</v>
      </c>
      <c r="B266" s="245"/>
      <c r="GN266" s="106"/>
      <c r="GO266" s="106"/>
      <c r="GP266" s="106"/>
    </row>
    <row r="267" spans="1:198" ht="21" customHeight="1">
      <c r="A267" s="247" t="s">
        <v>161</v>
      </c>
      <c r="B267" s="245"/>
      <c r="GN267" s="106"/>
      <c r="GO267" s="106"/>
      <c r="GP267" s="106"/>
    </row>
    <row r="268" spans="1:198" ht="21" customHeight="1">
      <c r="A268" s="247" t="s">
        <v>304</v>
      </c>
      <c r="B268" s="245"/>
      <c r="GN268" s="106"/>
      <c r="GO268" s="106"/>
      <c r="GP268" s="106"/>
    </row>
    <row r="269" spans="1:198" ht="21" customHeight="1">
      <c r="A269" s="247" t="s">
        <v>168</v>
      </c>
      <c r="B269" s="245"/>
      <c r="GN269" s="106"/>
      <c r="GO269" s="106"/>
      <c r="GP269" s="106"/>
    </row>
    <row r="270" spans="1:198" ht="21" customHeight="1">
      <c r="A270" s="244" t="s">
        <v>305</v>
      </c>
      <c r="B270" s="245"/>
      <c r="GN270" s="106"/>
      <c r="GO270" s="106"/>
      <c r="GP270" s="106"/>
    </row>
    <row r="271" spans="1:198" ht="21" customHeight="1">
      <c r="A271" s="248" t="s">
        <v>306</v>
      </c>
      <c r="B271" s="245">
        <f>SUM(B272:B278)</f>
        <v>119.39</v>
      </c>
      <c r="GN271" s="106"/>
      <c r="GO271" s="106"/>
      <c r="GP271" s="106"/>
    </row>
    <row r="272" spans="1:198" ht="21" customHeight="1">
      <c r="A272" s="246" t="s">
        <v>159</v>
      </c>
      <c r="B272" s="245">
        <v>119.39</v>
      </c>
      <c r="GN272" s="106"/>
      <c r="GO272" s="106"/>
      <c r="GP272" s="106"/>
    </row>
    <row r="273" spans="1:198" ht="21" customHeight="1">
      <c r="A273" s="246" t="s">
        <v>160</v>
      </c>
      <c r="B273" s="245"/>
      <c r="GN273" s="106"/>
      <c r="GO273" s="106"/>
      <c r="GP273" s="106"/>
    </row>
    <row r="274" spans="1:198" ht="21" customHeight="1">
      <c r="A274" s="247" t="s">
        <v>161</v>
      </c>
      <c r="B274" s="245"/>
      <c r="GN274" s="106"/>
      <c r="GO274" s="106"/>
      <c r="GP274" s="106"/>
    </row>
    <row r="275" spans="1:198" ht="21" customHeight="1">
      <c r="A275" s="247" t="s">
        <v>307</v>
      </c>
      <c r="B275" s="245"/>
      <c r="GN275" s="106"/>
      <c r="GO275" s="106"/>
      <c r="GP275" s="106"/>
    </row>
    <row r="276" spans="1:198" ht="21" customHeight="1">
      <c r="A276" s="247" t="s">
        <v>1095</v>
      </c>
      <c r="B276" s="245"/>
      <c r="GN276" s="106"/>
      <c r="GO276" s="106"/>
      <c r="GP276" s="106"/>
    </row>
    <row r="277" spans="1:198" ht="21" customHeight="1">
      <c r="A277" s="247" t="s">
        <v>168</v>
      </c>
      <c r="B277" s="245"/>
      <c r="GN277" s="106"/>
      <c r="GO277" s="106"/>
      <c r="GP277" s="106"/>
    </row>
    <row r="278" spans="1:198" ht="21" customHeight="1">
      <c r="A278" s="247" t="s">
        <v>308</v>
      </c>
      <c r="B278" s="245"/>
      <c r="GN278" s="106"/>
      <c r="GO278" s="106"/>
      <c r="GP278" s="106"/>
    </row>
    <row r="279" spans="1:198" ht="21" customHeight="1">
      <c r="A279" s="244" t="s">
        <v>309</v>
      </c>
      <c r="B279" s="245">
        <f>SUM(B280:B287)</f>
        <v>121.08</v>
      </c>
      <c r="GN279" s="106"/>
      <c r="GO279" s="106"/>
      <c r="GP279" s="106"/>
    </row>
    <row r="280" spans="1:198" ht="21" customHeight="1">
      <c r="A280" s="246" t="s">
        <v>159</v>
      </c>
      <c r="B280" s="245">
        <v>121.08</v>
      </c>
      <c r="GN280" s="106"/>
      <c r="GO280" s="106"/>
      <c r="GP280" s="106"/>
    </row>
    <row r="281" spans="1:198" ht="21" customHeight="1">
      <c r="A281" s="246" t="s">
        <v>160</v>
      </c>
      <c r="B281" s="245"/>
      <c r="GN281" s="106"/>
      <c r="GO281" s="106"/>
      <c r="GP281" s="106"/>
    </row>
    <row r="282" spans="1:198" ht="21" customHeight="1">
      <c r="A282" s="246" t="s">
        <v>161</v>
      </c>
      <c r="B282" s="245"/>
      <c r="GN282" s="106"/>
      <c r="GO282" s="106"/>
      <c r="GP282" s="106"/>
    </row>
    <row r="283" spans="1:198" ht="21" customHeight="1">
      <c r="A283" s="247" t="s">
        <v>310</v>
      </c>
      <c r="B283" s="245"/>
      <c r="GN283" s="106"/>
      <c r="GO283" s="106"/>
      <c r="GP283" s="106"/>
    </row>
    <row r="284" spans="1:198" ht="21" customHeight="1">
      <c r="A284" s="247" t="s">
        <v>311</v>
      </c>
      <c r="B284" s="245"/>
      <c r="GN284" s="106"/>
      <c r="GO284" s="106"/>
      <c r="GP284" s="106"/>
    </row>
    <row r="285" spans="1:198" ht="21" customHeight="1">
      <c r="A285" s="247" t="s">
        <v>312</v>
      </c>
      <c r="B285" s="245"/>
      <c r="GN285" s="106"/>
      <c r="GO285" s="106"/>
      <c r="GP285" s="106"/>
    </row>
    <row r="286" spans="1:198" ht="21" customHeight="1">
      <c r="A286" s="246" t="s">
        <v>168</v>
      </c>
      <c r="B286" s="245"/>
      <c r="GN286" s="106"/>
      <c r="GO286" s="106"/>
      <c r="GP286" s="106"/>
    </row>
    <row r="287" spans="1:198" ht="21" customHeight="1">
      <c r="A287" s="246" t="s">
        <v>313</v>
      </c>
      <c r="B287" s="245"/>
      <c r="GN287" s="106"/>
      <c r="GO287" s="106"/>
      <c r="GP287" s="106"/>
    </row>
    <row r="288" spans="1:198" ht="21" customHeight="1">
      <c r="A288" s="246" t="s">
        <v>314</v>
      </c>
      <c r="B288" s="245">
        <f>SUM(B289:B301)</f>
        <v>472.46</v>
      </c>
      <c r="GN288" s="106"/>
      <c r="GO288" s="106"/>
      <c r="GP288" s="106"/>
    </row>
    <row r="289" spans="1:198" ht="21" customHeight="1">
      <c r="A289" s="247" t="s">
        <v>159</v>
      </c>
      <c r="B289" s="245">
        <v>329.08</v>
      </c>
      <c r="GN289" s="106"/>
      <c r="GO289" s="106"/>
      <c r="GP289" s="106"/>
    </row>
    <row r="290" spans="1:198" ht="21" customHeight="1">
      <c r="A290" s="247" t="s">
        <v>160</v>
      </c>
      <c r="B290" s="245"/>
      <c r="GN290" s="106"/>
      <c r="GO290" s="106"/>
      <c r="GP290" s="106"/>
    </row>
    <row r="291" spans="1:198" ht="21" customHeight="1">
      <c r="A291" s="247" t="s">
        <v>161</v>
      </c>
      <c r="B291" s="245"/>
      <c r="GN291" s="106"/>
      <c r="GO291" s="106"/>
      <c r="GP291" s="106"/>
    </row>
    <row r="292" spans="1:198" ht="21" customHeight="1">
      <c r="A292" s="244" t="s">
        <v>315</v>
      </c>
      <c r="B292" s="245"/>
      <c r="GN292" s="106"/>
      <c r="GO292" s="106"/>
      <c r="GP292" s="106"/>
    </row>
    <row r="293" spans="1:198" ht="21" customHeight="1">
      <c r="A293" s="246" t="s">
        <v>316</v>
      </c>
      <c r="B293" s="245"/>
      <c r="GN293" s="106"/>
      <c r="GO293" s="106"/>
      <c r="GP293" s="106"/>
    </row>
    <row r="294" spans="1:198" ht="21" customHeight="1">
      <c r="A294" s="246" t="s">
        <v>1371</v>
      </c>
      <c r="B294" s="245"/>
      <c r="GN294" s="106"/>
      <c r="GO294" s="106"/>
      <c r="GP294" s="106"/>
    </row>
    <row r="295" spans="1:198" ht="21" customHeight="1">
      <c r="A295" s="248" t="s">
        <v>1372</v>
      </c>
      <c r="B295" s="245">
        <v>143.38</v>
      </c>
      <c r="GN295" s="106"/>
      <c r="GO295" s="106"/>
      <c r="GP295" s="106"/>
    </row>
    <row r="296" spans="1:198" ht="21" customHeight="1">
      <c r="A296" s="247" t="s">
        <v>317</v>
      </c>
      <c r="B296" s="245"/>
      <c r="GN296" s="106"/>
      <c r="GO296" s="106"/>
      <c r="GP296" s="106"/>
    </row>
    <row r="297" spans="1:198" ht="21" customHeight="1">
      <c r="A297" s="247" t="s">
        <v>318</v>
      </c>
      <c r="B297" s="245"/>
      <c r="GN297" s="106"/>
      <c r="GO297" s="106"/>
      <c r="GP297" s="106"/>
    </row>
    <row r="298" spans="1:198" ht="21" customHeight="1">
      <c r="A298" s="247" t="s">
        <v>319</v>
      </c>
      <c r="B298" s="245"/>
      <c r="GN298" s="106"/>
      <c r="GO298" s="106"/>
      <c r="GP298" s="106"/>
    </row>
    <row r="299" spans="1:198" ht="21" customHeight="1">
      <c r="A299" s="247" t="s">
        <v>199</v>
      </c>
      <c r="B299" s="245"/>
      <c r="GN299" s="106"/>
      <c r="GO299" s="106"/>
      <c r="GP299" s="106"/>
    </row>
    <row r="300" spans="1:198" ht="21" customHeight="1">
      <c r="A300" s="247" t="s">
        <v>168</v>
      </c>
      <c r="B300" s="245"/>
      <c r="GN300" s="106"/>
      <c r="GO300" s="106"/>
      <c r="GP300" s="106"/>
    </row>
    <row r="301" spans="1:198" ht="21" customHeight="1">
      <c r="A301" s="246" t="s">
        <v>320</v>
      </c>
      <c r="B301" s="245"/>
      <c r="GN301" s="106"/>
      <c r="GO301" s="106"/>
      <c r="GP301" s="106"/>
    </row>
    <row r="302" spans="1:198" ht="21" customHeight="1">
      <c r="A302" s="248" t="s">
        <v>321</v>
      </c>
      <c r="B302" s="245">
        <f>SUM(B303:B311)</f>
        <v>220</v>
      </c>
      <c r="GN302" s="106"/>
      <c r="GO302" s="106"/>
      <c r="GP302" s="106"/>
    </row>
    <row r="303" spans="1:198" ht="21" customHeight="1">
      <c r="A303" s="246" t="s">
        <v>159</v>
      </c>
      <c r="B303" s="245">
        <v>220</v>
      </c>
      <c r="GN303" s="106"/>
      <c r="GO303" s="106"/>
      <c r="GP303" s="106"/>
    </row>
    <row r="304" spans="1:198" ht="21" customHeight="1">
      <c r="A304" s="247" t="s">
        <v>160</v>
      </c>
      <c r="B304" s="245"/>
      <c r="GN304" s="106"/>
      <c r="GO304" s="106"/>
      <c r="GP304" s="106"/>
    </row>
    <row r="305" spans="1:198" ht="21" customHeight="1">
      <c r="A305" s="247" t="s">
        <v>161</v>
      </c>
      <c r="B305" s="245"/>
      <c r="GN305" s="106"/>
      <c r="GO305" s="106"/>
      <c r="GP305" s="106"/>
    </row>
    <row r="306" spans="1:198" ht="21" customHeight="1">
      <c r="A306" s="247" t="s">
        <v>322</v>
      </c>
      <c r="B306" s="245"/>
      <c r="GN306" s="106"/>
      <c r="GO306" s="106"/>
      <c r="GP306" s="106"/>
    </row>
    <row r="307" spans="1:198" ht="21" customHeight="1">
      <c r="A307" s="244" t="s">
        <v>323</v>
      </c>
      <c r="B307" s="245"/>
      <c r="GN307" s="106"/>
      <c r="GO307" s="106"/>
      <c r="GP307" s="106"/>
    </row>
    <row r="308" spans="1:198" ht="21" customHeight="1">
      <c r="A308" s="246" t="s">
        <v>324</v>
      </c>
      <c r="B308" s="245"/>
      <c r="GN308" s="106"/>
      <c r="GO308" s="106"/>
      <c r="GP308" s="106"/>
    </row>
    <row r="309" spans="1:198" ht="21" customHeight="1">
      <c r="A309" s="246" t="s">
        <v>199</v>
      </c>
      <c r="B309" s="245"/>
      <c r="GN309" s="106"/>
      <c r="GO309" s="106"/>
      <c r="GP309" s="106"/>
    </row>
    <row r="310" spans="1:198" ht="21" customHeight="1">
      <c r="A310" s="246" t="s">
        <v>168</v>
      </c>
      <c r="B310" s="245"/>
      <c r="GN310" s="106"/>
      <c r="GO310" s="106"/>
      <c r="GP310" s="106"/>
    </row>
    <row r="311" spans="1:198" ht="21" customHeight="1">
      <c r="A311" s="246" t="s">
        <v>325</v>
      </c>
      <c r="B311" s="245"/>
      <c r="GN311" s="106"/>
      <c r="GO311" s="106"/>
      <c r="GP311" s="106"/>
    </row>
    <row r="312" spans="1:198" ht="21" customHeight="1">
      <c r="A312" s="247" t="s">
        <v>326</v>
      </c>
      <c r="B312" s="245">
        <f>SUM(B313:B321)</f>
        <v>0</v>
      </c>
      <c r="GN312" s="106"/>
      <c r="GO312" s="106"/>
      <c r="GP312" s="106"/>
    </row>
    <row r="313" spans="1:198" ht="21" customHeight="1">
      <c r="A313" s="247" t="s">
        <v>159</v>
      </c>
      <c r="B313" s="245"/>
      <c r="GN313" s="106"/>
      <c r="GO313" s="106"/>
      <c r="GP313" s="106"/>
    </row>
    <row r="314" spans="1:198" ht="21" customHeight="1">
      <c r="A314" s="247" t="s">
        <v>160</v>
      </c>
      <c r="B314" s="245"/>
      <c r="GN314" s="106"/>
      <c r="GO314" s="106"/>
      <c r="GP314" s="106"/>
    </row>
    <row r="315" spans="1:198" ht="21" customHeight="1">
      <c r="A315" s="246" t="s">
        <v>161</v>
      </c>
      <c r="B315" s="245"/>
      <c r="GN315" s="106"/>
      <c r="GO315" s="106"/>
      <c r="GP315" s="106"/>
    </row>
    <row r="316" spans="1:198" ht="21" customHeight="1">
      <c r="A316" s="246" t="s">
        <v>327</v>
      </c>
      <c r="B316" s="245"/>
      <c r="GN316" s="106"/>
      <c r="GO316" s="106"/>
      <c r="GP316" s="106"/>
    </row>
    <row r="317" spans="1:198" ht="21" customHeight="1">
      <c r="A317" s="246" t="s">
        <v>328</v>
      </c>
      <c r="B317" s="245"/>
      <c r="GN317" s="106"/>
      <c r="GO317" s="106"/>
      <c r="GP317" s="106"/>
    </row>
    <row r="318" spans="1:198" ht="21" customHeight="1">
      <c r="A318" s="247" t="s">
        <v>329</v>
      </c>
      <c r="B318" s="245"/>
      <c r="GN318" s="106"/>
      <c r="GO318" s="106"/>
      <c r="GP318" s="106"/>
    </row>
    <row r="319" spans="1:198" ht="21" customHeight="1">
      <c r="A319" s="247" t="s">
        <v>199</v>
      </c>
      <c r="B319" s="245"/>
      <c r="GN319" s="106"/>
      <c r="GO319" s="106"/>
      <c r="GP319" s="106"/>
    </row>
    <row r="320" spans="1:198" ht="21" customHeight="1">
      <c r="A320" s="247" t="s">
        <v>168</v>
      </c>
      <c r="B320" s="245"/>
      <c r="GN320" s="106"/>
      <c r="GO320" s="106"/>
      <c r="GP320" s="106"/>
    </row>
    <row r="321" spans="1:198" ht="21" customHeight="1">
      <c r="A321" s="247" t="s">
        <v>330</v>
      </c>
      <c r="B321" s="245"/>
      <c r="GN321" s="106"/>
      <c r="GO321" s="106"/>
      <c r="GP321" s="106"/>
    </row>
    <row r="322" spans="1:2" ht="21" customHeight="1">
      <c r="A322" s="244" t="s">
        <v>331</v>
      </c>
      <c r="B322" s="245">
        <f>SUM(B323:B329)</f>
        <v>0</v>
      </c>
    </row>
    <row r="323" spans="1:2" ht="21" customHeight="1">
      <c r="A323" s="246" t="s">
        <v>159</v>
      </c>
      <c r="B323" s="245"/>
    </row>
    <row r="324" spans="1:2" ht="21" customHeight="1">
      <c r="A324" s="246" t="s">
        <v>160</v>
      </c>
      <c r="B324" s="245"/>
    </row>
    <row r="325" spans="1:2" ht="21" customHeight="1">
      <c r="A325" s="248" t="s">
        <v>161</v>
      </c>
      <c r="B325" s="245"/>
    </row>
    <row r="326" spans="1:2" ht="21" customHeight="1">
      <c r="A326" s="249" t="s">
        <v>332</v>
      </c>
      <c r="B326" s="245"/>
    </row>
    <row r="327" spans="1:2" ht="21" customHeight="1">
      <c r="A327" s="247" t="s">
        <v>333</v>
      </c>
      <c r="B327" s="245"/>
    </row>
    <row r="328" spans="1:2" ht="21" customHeight="1">
      <c r="A328" s="247" t="s">
        <v>168</v>
      </c>
      <c r="B328" s="245"/>
    </row>
    <row r="329" spans="1:2" ht="21" customHeight="1">
      <c r="A329" s="246" t="s">
        <v>334</v>
      </c>
      <c r="B329" s="245"/>
    </row>
    <row r="330" spans="1:2" ht="21" customHeight="1">
      <c r="A330" s="246" t="s">
        <v>335</v>
      </c>
      <c r="B330" s="245">
        <f>SUM(B331:B335)</f>
        <v>0</v>
      </c>
    </row>
    <row r="331" spans="1:2" ht="21" customHeight="1">
      <c r="A331" s="246" t="s">
        <v>159</v>
      </c>
      <c r="B331" s="245"/>
    </row>
    <row r="332" spans="1:2" ht="21" customHeight="1">
      <c r="A332" s="247" t="s">
        <v>160</v>
      </c>
      <c r="B332" s="245"/>
    </row>
    <row r="333" spans="1:2" ht="21" customHeight="1">
      <c r="A333" s="246" t="s">
        <v>199</v>
      </c>
      <c r="B333" s="245"/>
    </row>
    <row r="334" spans="1:2" ht="21" customHeight="1">
      <c r="A334" s="247" t="s">
        <v>336</v>
      </c>
      <c r="B334" s="245"/>
    </row>
    <row r="335" spans="1:2" ht="21" customHeight="1">
      <c r="A335" s="246" t="s">
        <v>337</v>
      </c>
      <c r="B335" s="245"/>
    </row>
    <row r="336" spans="1:2" ht="21" customHeight="1">
      <c r="A336" s="246" t="s">
        <v>338</v>
      </c>
      <c r="B336" s="245">
        <f>SUM(B337:B338)</f>
        <v>0</v>
      </c>
    </row>
    <row r="337" spans="1:2" ht="21" customHeight="1">
      <c r="A337" s="246" t="s">
        <v>1373</v>
      </c>
      <c r="B337" s="245"/>
    </row>
    <row r="338" spans="1:2" ht="21" customHeight="1">
      <c r="A338" s="246" t="s">
        <v>339</v>
      </c>
      <c r="B338" s="245"/>
    </row>
    <row r="339" spans="1:2" ht="21" customHeight="1">
      <c r="A339" s="244" t="s">
        <v>1096</v>
      </c>
      <c r="B339" s="245">
        <f>B340+B345+B352+B358+B364+B368+B372+B376+B382+B389</f>
        <v>31672.73</v>
      </c>
    </row>
    <row r="340" spans="1:2" ht="21" customHeight="1">
      <c r="A340" s="247" t="s">
        <v>340</v>
      </c>
      <c r="B340" s="245">
        <f>SUM(B341:B344)</f>
        <v>1773.4199999999998</v>
      </c>
    </row>
    <row r="341" spans="1:2" ht="21" customHeight="1">
      <c r="A341" s="246" t="s">
        <v>159</v>
      </c>
      <c r="B341" s="245">
        <v>454.08</v>
      </c>
    </row>
    <row r="342" spans="1:2" ht="21" customHeight="1">
      <c r="A342" s="246" t="s">
        <v>160</v>
      </c>
      <c r="B342" s="245"/>
    </row>
    <row r="343" spans="1:2" ht="21" customHeight="1">
      <c r="A343" s="246" t="s">
        <v>161</v>
      </c>
      <c r="B343" s="245"/>
    </row>
    <row r="344" spans="1:2" ht="21" customHeight="1">
      <c r="A344" s="249" t="s">
        <v>341</v>
      </c>
      <c r="B344" s="245">
        <v>1319.34</v>
      </c>
    </row>
    <row r="345" spans="1:2" ht="21" customHeight="1">
      <c r="A345" s="246" t="s">
        <v>342</v>
      </c>
      <c r="B345" s="245">
        <f>SUM(B346:B351)</f>
        <v>26290.45</v>
      </c>
    </row>
    <row r="346" spans="1:2" ht="21" customHeight="1">
      <c r="A346" s="246" t="s">
        <v>343</v>
      </c>
      <c r="B346" s="245">
        <v>1340.88</v>
      </c>
    </row>
    <row r="347" spans="1:2" ht="21" customHeight="1">
      <c r="A347" s="246" t="s">
        <v>344</v>
      </c>
      <c r="B347" s="245">
        <v>13061.02</v>
      </c>
    </row>
    <row r="348" spans="1:2" ht="21" customHeight="1">
      <c r="A348" s="247" t="s">
        <v>345</v>
      </c>
      <c r="B348" s="245">
        <v>7607.44</v>
      </c>
    </row>
    <row r="349" spans="1:2" ht="21" customHeight="1">
      <c r="A349" s="247" t="s">
        <v>346</v>
      </c>
      <c r="B349" s="245">
        <v>2406.11</v>
      </c>
    </row>
    <row r="350" spans="1:2" ht="21" customHeight="1">
      <c r="A350" s="247" t="s">
        <v>347</v>
      </c>
      <c r="B350" s="245"/>
    </row>
    <row r="351" spans="1:2" ht="21" customHeight="1">
      <c r="A351" s="246" t="s">
        <v>348</v>
      </c>
      <c r="B351" s="245">
        <v>1875</v>
      </c>
    </row>
    <row r="352" spans="1:2" ht="21" customHeight="1">
      <c r="A352" s="246" t="s">
        <v>349</v>
      </c>
      <c r="B352" s="245">
        <f>SUM(B353:B357)</f>
        <v>1981.6</v>
      </c>
    </row>
    <row r="353" spans="1:2" ht="21" customHeight="1">
      <c r="A353" s="246" t="s">
        <v>350</v>
      </c>
      <c r="B353" s="245">
        <v>691.93</v>
      </c>
    </row>
    <row r="354" spans="1:2" ht="21" customHeight="1">
      <c r="A354" s="246" t="s">
        <v>1374</v>
      </c>
      <c r="B354" s="245">
        <v>1289.67</v>
      </c>
    </row>
    <row r="355" spans="1:2" ht="21" customHeight="1">
      <c r="A355" s="246" t="s">
        <v>351</v>
      </c>
      <c r="B355" s="245"/>
    </row>
    <row r="356" spans="1:2" ht="21" customHeight="1">
      <c r="A356" s="247" t="s">
        <v>352</v>
      </c>
      <c r="B356" s="245"/>
    </row>
    <row r="357" spans="1:2" ht="21" customHeight="1">
      <c r="A357" s="247" t="s">
        <v>353</v>
      </c>
      <c r="B357" s="245"/>
    </row>
    <row r="358" spans="1:2" ht="21" customHeight="1">
      <c r="A358" s="244" t="s">
        <v>354</v>
      </c>
      <c r="B358" s="245">
        <f>SUM(B359:B363)</f>
        <v>0</v>
      </c>
    </row>
    <row r="359" spans="1:2" ht="21" customHeight="1">
      <c r="A359" s="246" t="s">
        <v>355</v>
      </c>
      <c r="B359" s="245"/>
    </row>
    <row r="360" spans="1:2" ht="21" customHeight="1">
      <c r="A360" s="246" t="s">
        <v>356</v>
      </c>
      <c r="B360" s="245"/>
    </row>
    <row r="361" spans="1:2" ht="21" customHeight="1">
      <c r="A361" s="246" t="s">
        <v>357</v>
      </c>
      <c r="B361" s="245"/>
    </row>
    <row r="362" spans="1:2" ht="21" customHeight="1">
      <c r="A362" s="247" t="s">
        <v>358</v>
      </c>
      <c r="B362" s="245"/>
    </row>
    <row r="363" spans="1:2" ht="21" customHeight="1">
      <c r="A363" s="247" t="s">
        <v>359</v>
      </c>
      <c r="B363" s="245"/>
    </row>
    <row r="364" spans="1:2" ht="21" customHeight="1">
      <c r="A364" s="247" t="s">
        <v>360</v>
      </c>
      <c r="B364" s="245">
        <f>SUM(B365:B367)</f>
        <v>220.31</v>
      </c>
    </row>
    <row r="365" spans="1:2" ht="21" customHeight="1">
      <c r="A365" s="246" t="s">
        <v>361</v>
      </c>
      <c r="B365" s="245">
        <v>220.31</v>
      </c>
    </row>
    <row r="366" spans="1:2" ht="21" customHeight="1">
      <c r="A366" s="246" t="s">
        <v>362</v>
      </c>
      <c r="B366" s="245"/>
    </row>
    <row r="367" spans="1:2" ht="21" customHeight="1">
      <c r="A367" s="246" t="s">
        <v>363</v>
      </c>
      <c r="B367" s="245"/>
    </row>
    <row r="368" spans="1:2" ht="21" customHeight="1">
      <c r="A368" s="247" t="s">
        <v>364</v>
      </c>
      <c r="B368" s="245">
        <f>SUM(B369:B371)</f>
        <v>0</v>
      </c>
    </row>
    <row r="369" spans="1:2" ht="21" customHeight="1">
      <c r="A369" s="247" t="s">
        <v>365</v>
      </c>
      <c r="B369" s="245"/>
    </row>
    <row r="370" spans="1:2" ht="21" customHeight="1">
      <c r="A370" s="247" t="s">
        <v>366</v>
      </c>
      <c r="B370" s="245"/>
    </row>
    <row r="371" spans="1:2" ht="21" customHeight="1">
      <c r="A371" s="244" t="s">
        <v>367</v>
      </c>
      <c r="B371" s="245"/>
    </row>
    <row r="372" spans="1:2" ht="21" customHeight="1">
      <c r="A372" s="246" t="s">
        <v>368</v>
      </c>
      <c r="B372" s="245">
        <f>SUM(B373:B375)</f>
        <v>0</v>
      </c>
    </row>
    <row r="373" spans="1:2" ht="21" customHeight="1">
      <c r="A373" s="246" t="s">
        <v>369</v>
      </c>
      <c r="B373" s="245"/>
    </row>
    <row r="374" spans="1:2" ht="21" customHeight="1">
      <c r="A374" s="246" t="s">
        <v>370</v>
      </c>
      <c r="B374" s="245"/>
    </row>
    <row r="375" spans="1:2" ht="21" customHeight="1">
      <c r="A375" s="247" t="s">
        <v>371</v>
      </c>
      <c r="B375" s="245"/>
    </row>
    <row r="376" spans="1:2" ht="21" customHeight="1">
      <c r="A376" s="247" t="s">
        <v>372</v>
      </c>
      <c r="B376" s="245">
        <f>SUM(B377:B381)</f>
        <v>1406.9499999999998</v>
      </c>
    </row>
    <row r="377" spans="1:2" ht="21" customHeight="1">
      <c r="A377" s="247" t="s">
        <v>373</v>
      </c>
      <c r="B377" s="245">
        <v>1069.8</v>
      </c>
    </row>
    <row r="378" spans="1:2" ht="21" customHeight="1">
      <c r="A378" s="246" t="s">
        <v>374</v>
      </c>
      <c r="B378" s="245">
        <v>337.15</v>
      </c>
    </row>
    <row r="379" spans="1:2" ht="21" customHeight="1">
      <c r="A379" s="246" t="s">
        <v>375</v>
      </c>
      <c r="B379" s="245"/>
    </row>
    <row r="380" spans="1:2" ht="21" customHeight="1">
      <c r="A380" s="246" t="s">
        <v>376</v>
      </c>
      <c r="B380" s="245"/>
    </row>
    <row r="381" spans="1:2" ht="21" customHeight="1">
      <c r="A381" s="246" t="s">
        <v>377</v>
      </c>
      <c r="B381" s="245"/>
    </row>
    <row r="382" spans="1:2" ht="21" customHeight="1">
      <c r="A382" s="246" t="s">
        <v>378</v>
      </c>
      <c r="B382" s="245">
        <f>SUM(B383:B388)</f>
        <v>0</v>
      </c>
    </row>
    <row r="383" spans="1:2" ht="21" customHeight="1">
      <c r="A383" s="247" t="s">
        <v>379</v>
      </c>
      <c r="B383" s="245"/>
    </row>
    <row r="384" spans="1:2" ht="21" customHeight="1">
      <c r="A384" s="247" t="s">
        <v>380</v>
      </c>
      <c r="B384" s="245"/>
    </row>
    <row r="385" spans="1:2" ht="21" customHeight="1">
      <c r="A385" s="247" t="s">
        <v>381</v>
      </c>
      <c r="B385" s="245"/>
    </row>
    <row r="386" spans="1:2" ht="21" customHeight="1">
      <c r="A386" s="244" t="s">
        <v>382</v>
      </c>
      <c r="B386" s="245"/>
    </row>
    <row r="387" spans="1:2" ht="21" customHeight="1">
      <c r="A387" s="246" t="s">
        <v>383</v>
      </c>
      <c r="B387" s="245"/>
    </row>
    <row r="388" spans="1:2" ht="21" customHeight="1">
      <c r="A388" s="246" t="s">
        <v>384</v>
      </c>
      <c r="B388" s="245"/>
    </row>
    <row r="389" spans="1:2" ht="21" customHeight="1">
      <c r="A389" s="246" t="s">
        <v>385</v>
      </c>
      <c r="B389" s="245"/>
    </row>
    <row r="390" spans="1:2" ht="21" customHeight="1">
      <c r="A390" s="244" t="s">
        <v>1097</v>
      </c>
      <c r="B390" s="245">
        <f>B391+B396+B405+B411+B416+B421+B426+B433+B437+B441</f>
        <v>67.48</v>
      </c>
    </row>
    <row r="391" spans="1:2" ht="21" customHeight="1">
      <c r="A391" s="247" t="s">
        <v>386</v>
      </c>
      <c r="B391" s="245">
        <f>SUM(B392:B395)</f>
        <v>67.48</v>
      </c>
    </row>
    <row r="392" spans="1:2" ht="21" customHeight="1">
      <c r="A392" s="246" t="s">
        <v>159</v>
      </c>
      <c r="B392" s="245">
        <v>67.48</v>
      </c>
    </row>
    <row r="393" spans="1:2" ht="21" customHeight="1">
      <c r="A393" s="246" t="s">
        <v>160</v>
      </c>
      <c r="B393" s="245"/>
    </row>
    <row r="394" spans="1:2" ht="21" customHeight="1">
      <c r="A394" s="246" t="s">
        <v>161</v>
      </c>
      <c r="B394" s="245"/>
    </row>
    <row r="395" spans="1:2" ht="21" customHeight="1">
      <c r="A395" s="247" t="s">
        <v>387</v>
      </c>
      <c r="B395" s="245"/>
    </row>
    <row r="396" spans="1:2" ht="21" customHeight="1">
      <c r="A396" s="246" t="s">
        <v>388</v>
      </c>
      <c r="B396" s="245">
        <f>SUM(B397:B404)</f>
        <v>0</v>
      </c>
    </row>
    <row r="397" spans="1:2" ht="21" customHeight="1">
      <c r="A397" s="246" t="s">
        <v>389</v>
      </c>
      <c r="B397" s="245"/>
    </row>
    <row r="398" spans="1:2" ht="21" customHeight="1">
      <c r="A398" s="244" t="s">
        <v>390</v>
      </c>
      <c r="B398" s="245"/>
    </row>
    <row r="399" spans="1:2" ht="21" customHeight="1">
      <c r="A399" s="246" t="s">
        <v>1375</v>
      </c>
      <c r="B399" s="245"/>
    </row>
    <row r="400" spans="1:2" ht="21" customHeight="1">
      <c r="A400" s="246" t="s">
        <v>391</v>
      </c>
      <c r="B400" s="245"/>
    </row>
    <row r="401" spans="1:2" ht="21" customHeight="1">
      <c r="A401" s="246" t="s">
        <v>392</v>
      </c>
      <c r="B401" s="245"/>
    </row>
    <row r="402" spans="1:2" ht="21" customHeight="1">
      <c r="A402" s="247" t="s">
        <v>393</v>
      </c>
      <c r="B402" s="245"/>
    </row>
    <row r="403" spans="1:2" ht="21" customHeight="1">
      <c r="A403" s="247" t="s">
        <v>1376</v>
      </c>
      <c r="B403" s="245"/>
    </row>
    <row r="404" spans="1:2" ht="21" customHeight="1">
      <c r="A404" s="247" t="s">
        <v>394</v>
      </c>
      <c r="B404" s="245"/>
    </row>
    <row r="405" spans="1:2" ht="21" customHeight="1">
      <c r="A405" s="247" t="s">
        <v>395</v>
      </c>
      <c r="B405" s="245">
        <f>SUM(B406:B410)</f>
        <v>0</v>
      </c>
    </row>
    <row r="406" spans="1:2" ht="21" customHeight="1">
      <c r="A406" s="246" t="s">
        <v>389</v>
      </c>
      <c r="B406" s="245"/>
    </row>
    <row r="407" spans="1:2" ht="21" customHeight="1">
      <c r="A407" s="246" t="s">
        <v>396</v>
      </c>
      <c r="B407" s="245"/>
    </row>
    <row r="408" spans="1:2" ht="21" customHeight="1">
      <c r="A408" s="246" t="s">
        <v>397</v>
      </c>
      <c r="B408" s="245"/>
    </row>
    <row r="409" spans="1:2" ht="21" customHeight="1">
      <c r="A409" s="247" t="s">
        <v>398</v>
      </c>
      <c r="B409" s="245"/>
    </row>
    <row r="410" spans="1:2" ht="21" customHeight="1">
      <c r="A410" s="247" t="s">
        <v>399</v>
      </c>
      <c r="B410" s="245"/>
    </row>
    <row r="411" spans="1:2" ht="21" customHeight="1">
      <c r="A411" s="247" t="s">
        <v>400</v>
      </c>
      <c r="B411" s="245">
        <f>SUM(B412:B415)</f>
        <v>0</v>
      </c>
    </row>
    <row r="412" spans="1:2" ht="21" customHeight="1">
      <c r="A412" s="244" t="s">
        <v>389</v>
      </c>
      <c r="B412" s="245"/>
    </row>
    <row r="413" spans="1:2" ht="21" customHeight="1">
      <c r="A413" s="246" t="s">
        <v>401</v>
      </c>
      <c r="B413" s="245"/>
    </row>
    <row r="414" spans="1:2" ht="21" customHeight="1">
      <c r="A414" s="246" t="s">
        <v>1377</v>
      </c>
      <c r="B414" s="245"/>
    </row>
    <row r="415" spans="1:2" ht="21" customHeight="1">
      <c r="A415" s="247" t="s">
        <v>402</v>
      </c>
      <c r="B415" s="245"/>
    </row>
    <row r="416" spans="1:2" ht="21" customHeight="1">
      <c r="A416" s="247" t="s">
        <v>403</v>
      </c>
      <c r="B416" s="245">
        <f>SUM(B417:B420)</f>
        <v>0</v>
      </c>
    </row>
    <row r="417" spans="1:2" ht="21" customHeight="1">
      <c r="A417" s="247" t="s">
        <v>389</v>
      </c>
      <c r="B417" s="245"/>
    </row>
    <row r="418" spans="1:2" ht="21" customHeight="1">
      <c r="A418" s="246" t="s">
        <v>404</v>
      </c>
      <c r="B418" s="245"/>
    </row>
    <row r="419" spans="1:2" ht="21" customHeight="1">
      <c r="A419" s="246" t="s">
        <v>405</v>
      </c>
      <c r="B419" s="245"/>
    </row>
    <row r="420" spans="1:2" ht="21" customHeight="1">
      <c r="A420" s="246" t="s">
        <v>406</v>
      </c>
      <c r="B420" s="245"/>
    </row>
    <row r="421" spans="1:2" ht="21" customHeight="1">
      <c r="A421" s="247" t="s">
        <v>407</v>
      </c>
      <c r="B421" s="245">
        <f>SUM(B422:B425)</f>
        <v>0</v>
      </c>
    </row>
    <row r="422" spans="1:2" ht="21" customHeight="1">
      <c r="A422" s="247" t="s">
        <v>408</v>
      </c>
      <c r="B422" s="245"/>
    </row>
    <row r="423" spans="1:2" ht="21" customHeight="1">
      <c r="A423" s="247" t="s">
        <v>409</v>
      </c>
      <c r="B423" s="245"/>
    </row>
    <row r="424" spans="1:2" ht="21" customHeight="1">
      <c r="A424" s="247" t="s">
        <v>410</v>
      </c>
      <c r="B424" s="245"/>
    </row>
    <row r="425" spans="1:2" ht="21" customHeight="1">
      <c r="A425" s="247" t="s">
        <v>411</v>
      </c>
      <c r="B425" s="245"/>
    </row>
    <row r="426" spans="1:2" ht="21" customHeight="1">
      <c r="A426" s="246" t="s">
        <v>412</v>
      </c>
      <c r="B426" s="245">
        <f>SUM(B427:B432)</f>
        <v>0</v>
      </c>
    </row>
    <row r="427" spans="1:2" ht="21" customHeight="1">
      <c r="A427" s="246" t="s">
        <v>389</v>
      </c>
      <c r="B427" s="245"/>
    </row>
    <row r="428" spans="1:2" ht="21" customHeight="1">
      <c r="A428" s="247" t="s">
        <v>413</v>
      </c>
      <c r="B428" s="245"/>
    </row>
    <row r="429" spans="1:2" ht="21" customHeight="1">
      <c r="A429" s="247" t="s">
        <v>414</v>
      </c>
      <c r="B429" s="245"/>
    </row>
    <row r="430" spans="1:2" ht="21" customHeight="1">
      <c r="A430" s="247" t="s">
        <v>415</v>
      </c>
      <c r="B430" s="245"/>
    </row>
    <row r="431" spans="1:2" ht="21" customHeight="1">
      <c r="A431" s="246" t="s">
        <v>416</v>
      </c>
      <c r="B431" s="245"/>
    </row>
    <row r="432" spans="1:2" ht="21" customHeight="1">
      <c r="A432" s="246" t="s">
        <v>417</v>
      </c>
      <c r="B432" s="245"/>
    </row>
    <row r="433" spans="1:2" ht="21" customHeight="1">
      <c r="A433" s="246" t="s">
        <v>418</v>
      </c>
      <c r="B433" s="245">
        <f>SUM(B434:B436)</f>
        <v>0</v>
      </c>
    </row>
    <row r="434" spans="1:2" ht="21" customHeight="1">
      <c r="A434" s="247" t="s">
        <v>419</v>
      </c>
      <c r="B434" s="245"/>
    </row>
    <row r="435" spans="1:2" ht="21" customHeight="1">
      <c r="A435" s="247" t="s">
        <v>420</v>
      </c>
      <c r="B435" s="245"/>
    </row>
    <row r="436" spans="1:2" ht="21" customHeight="1">
      <c r="A436" s="247" t="s">
        <v>421</v>
      </c>
      <c r="B436" s="245"/>
    </row>
    <row r="437" spans="1:2" ht="21" customHeight="1">
      <c r="A437" s="244" t="s">
        <v>422</v>
      </c>
      <c r="B437" s="245">
        <f>SUM(B438:B440)</f>
        <v>0</v>
      </c>
    </row>
    <row r="438" spans="1:2" ht="21" customHeight="1">
      <c r="A438" s="247" t="s">
        <v>423</v>
      </c>
      <c r="B438" s="245"/>
    </row>
    <row r="439" spans="1:2" ht="21" customHeight="1">
      <c r="A439" s="247" t="s">
        <v>424</v>
      </c>
      <c r="B439" s="245"/>
    </row>
    <row r="440" spans="1:2" ht="21" customHeight="1">
      <c r="A440" s="247" t="s">
        <v>1378</v>
      </c>
      <c r="B440" s="245"/>
    </row>
    <row r="441" spans="1:2" ht="21" customHeight="1">
      <c r="A441" s="246" t="s">
        <v>425</v>
      </c>
      <c r="B441" s="245">
        <f>SUM(B442:B445)</f>
        <v>0</v>
      </c>
    </row>
    <row r="442" spans="1:2" ht="21" customHeight="1">
      <c r="A442" s="246" t="s">
        <v>426</v>
      </c>
      <c r="B442" s="245"/>
    </row>
    <row r="443" spans="1:2" ht="21" customHeight="1">
      <c r="A443" s="247" t="s">
        <v>427</v>
      </c>
      <c r="B443" s="245"/>
    </row>
    <row r="444" spans="1:2" ht="21" customHeight="1">
      <c r="A444" s="247" t="s">
        <v>428</v>
      </c>
      <c r="B444" s="245"/>
    </row>
    <row r="445" spans="1:2" ht="21" customHeight="1">
      <c r="A445" s="247" t="s">
        <v>429</v>
      </c>
      <c r="B445" s="245"/>
    </row>
    <row r="446" spans="1:2" ht="21" customHeight="1">
      <c r="A446" s="244" t="s">
        <v>1098</v>
      </c>
      <c r="B446" s="245">
        <f>B447+B463+B471+B482+B491+B499</f>
        <v>5490.84</v>
      </c>
    </row>
    <row r="447" spans="1:2" ht="21" customHeight="1">
      <c r="A447" s="244" t="s">
        <v>430</v>
      </c>
      <c r="B447" s="245">
        <f>SUM(B448:B462)</f>
        <v>1448.7299999999998</v>
      </c>
    </row>
    <row r="448" spans="1:2" ht="21" customHeight="1">
      <c r="A448" s="244" t="s">
        <v>159</v>
      </c>
      <c r="B448" s="245">
        <v>405.94</v>
      </c>
    </row>
    <row r="449" spans="1:2" ht="21" customHeight="1">
      <c r="A449" s="244" t="s">
        <v>160</v>
      </c>
      <c r="B449" s="245"/>
    </row>
    <row r="450" spans="1:2" ht="21" customHeight="1">
      <c r="A450" s="244" t="s">
        <v>161</v>
      </c>
      <c r="B450" s="245"/>
    </row>
    <row r="451" spans="1:2" ht="21" customHeight="1">
      <c r="A451" s="244" t="s">
        <v>431</v>
      </c>
      <c r="B451" s="245">
        <v>234.58</v>
      </c>
    </row>
    <row r="452" spans="1:2" ht="21" customHeight="1">
      <c r="A452" s="244" t="s">
        <v>432</v>
      </c>
      <c r="B452" s="245"/>
    </row>
    <row r="453" spans="1:2" ht="21" customHeight="1">
      <c r="A453" s="244" t="s">
        <v>433</v>
      </c>
      <c r="B453" s="245"/>
    </row>
    <row r="454" spans="1:2" ht="21" customHeight="1">
      <c r="A454" s="244" t="s">
        <v>434</v>
      </c>
      <c r="B454" s="245">
        <v>454.35</v>
      </c>
    </row>
    <row r="455" spans="1:2" ht="21" customHeight="1">
      <c r="A455" s="244" t="s">
        <v>435</v>
      </c>
      <c r="B455" s="245"/>
    </row>
    <row r="456" spans="1:2" ht="21" customHeight="1">
      <c r="A456" s="244" t="s">
        <v>436</v>
      </c>
      <c r="B456" s="245">
        <v>289.56</v>
      </c>
    </row>
    <row r="457" spans="1:2" ht="21" customHeight="1">
      <c r="A457" s="244" t="s">
        <v>437</v>
      </c>
      <c r="B457" s="245"/>
    </row>
    <row r="458" spans="1:2" ht="21" customHeight="1">
      <c r="A458" s="244" t="s">
        <v>438</v>
      </c>
      <c r="B458" s="245"/>
    </row>
    <row r="459" spans="1:2" ht="21" customHeight="1">
      <c r="A459" s="244" t="s">
        <v>439</v>
      </c>
      <c r="B459" s="245">
        <v>30</v>
      </c>
    </row>
    <row r="460" spans="1:2" ht="21" customHeight="1">
      <c r="A460" s="244" t="s">
        <v>440</v>
      </c>
      <c r="B460" s="245"/>
    </row>
    <row r="461" spans="1:2" ht="21" customHeight="1">
      <c r="A461" s="244" t="s">
        <v>441</v>
      </c>
      <c r="B461" s="245">
        <v>34.3</v>
      </c>
    </row>
    <row r="462" spans="1:2" ht="21" customHeight="1">
      <c r="A462" s="244" t="s">
        <v>442</v>
      </c>
      <c r="B462" s="245"/>
    </row>
    <row r="463" spans="1:2" ht="21" customHeight="1">
      <c r="A463" s="244" t="s">
        <v>443</v>
      </c>
      <c r="B463" s="245">
        <f>SUM(B464:B470)</f>
        <v>3541.0299999999997</v>
      </c>
    </row>
    <row r="464" spans="1:2" ht="21" customHeight="1">
      <c r="A464" s="244" t="s">
        <v>159</v>
      </c>
      <c r="B464" s="245"/>
    </row>
    <row r="465" spans="1:2" ht="21" customHeight="1">
      <c r="A465" s="244" t="s">
        <v>160</v>
      </c>
      <c r="B465" s="245"/>
    </row>
    <row r="466" spans="1:2" ht="21" customHeight="1">
      <c r="A466" s="244" t="s">
        <v>161</v>
      </c>
      <c r="B466" s="245"/>
    </row>
    <row r="467" spans="1:2" ht="21" customHeight="1">
      <c r="A467" s="244" t="s">
        <v>444</v>
      </c>
      <c r="B467" s="245">
        <v>361.95</v>
      </c>
    </row>
    <row r="468" spans="1:2" ht="21" customHeight="1">
      <c r="A468" s="244" t="s">
        <v>445</v>
      </c>
      <c r="B468" s="245">
        <v>259.4</v>
      </c>
    </row>
    <row r="469" spans="1:2" ht="21" customHeight="1">
      <c r="A469" s="244" t="s">
        <v>446</v>
      </c>
      <c r="B469" s="245">
        <v>2919.68</v>
      </c>
    </row>
    <row r="470" spans="1:2" ht="21" customHeight="1">
      <c r="A470" s="244" t="s">
        <v>447</v>
      </c>
      <c r="B470" s="245"/>
    </row>
    <row r="471" spans="1:2" ht="21" customHeight="1">
      <c r="A471" s="244" t="s">
        <v>448</v>
      </c>
      <c r="B471" s="245">
        <f>SUM(B472:B481)</f>
        <v>345.23</v>
      </c>
    </row>
    <row r="472" spans="1:2" ht="21" customHeight="1">
      <c r="A472" s="244" t="s">
        <v>159</v>
      </c>
      <c r="B472" s="245"/>
    </row>
    <row r="473" spans="1:2" ht="21" customHeight="1">
      <c r="A473" s="244" t="s">
        <v>160</v>
      </c>
      <c r="B473" s="245"/>
    </row>
    <row r="474" spans="1:2" ht="21" customHeight="1">
      <c r="A474" s="244" t="s">
        <v>161</v>
      </c>
      <c r="B474" s="245"/>
    </row>
    <row r="475" spans="1:2" ht="21" customHeight="1">
      <c r="A475" s="244" t="s">
        <v>449</v>
      </c>
      <c r="B475" s="245">
        <v>345.23</v>
      </c>
    </row>
    <row r="476" spans="1:2" ht="21" customHeight="1">
      <c r="A476" s="244" t="s">
        <v>450</v>
      </c>
      <c r="B476" s="245"/>
    </row>
    <row r="477" spans="1:2" ht="21" customHeight="1">
      <c r="A477" s="244" t="s">
        <v>451</v>
      </c>
      <c r="B477" s="245"/>
    </row>
    <row r="478" spans="1:2" ht="21" customHeight="1">
      <c r="A478" s="244" t="s">
        <v>452</v>
      </c>
      <c r="B478" s="245"/>
    </row>
    <row r="479" spans="1:2" ht="21" customHeight="1">
      <c r="A479" s="244" t="s">
        <v>453</v>
      </c>
      <c r="B479" s="245"/>
    </row>
    <row r="480" spans="1:2" ht="21" customHeight="1">
      <c r="A480" s="244" t="s">
        <v>454</v>
      </c>
      <c r="B480" s="245"/>
    </row>
    <row r="481" spans="1:2" ht="21" customHeight="1">
      <c r="A481" s="244" t="s">
        <v>455</v>
      </c>
      <c r="B481" s="245"/>
    </row>
    <row r="482" spans="1:2" ht="21" customHeight="1">
      <c r="A482" s="244" t="s">
        <v>456</v>
      </c>
      <c r="B482" s="245">
        <f>SUM(B483:B490)</f>
        <v>0</v>
      </c>
    </row>
    <row r="483" spans="1:2" ht="21" customHeight="1">
      <c r="A483" s="244" t="s">
        <v>159</v>
      </c>
      <c r="B483" s="245"/>
    </row>
    <row r="484" spans="1:2" ht="21" customHeight="1">
      <c r="A484" s="244" t="s">
        <v>160</v>
      </c>
      <c r="B484" s="245"/>
    </row>
    <row r="485" spans="1:2" ht="21" customHeight="1">
      <c r="A485" s="244" t="s">
        <v>161</v>
      </c>
      <c r="B485" s="245"/>
    </row>
    <row r="486" spans="1:2" ht="21" customHeight="1">
      <c r="A486" s="244" t="s">
        <v>457</v>
      </c>
      <c r="B486" s="245"/>
    </row>
    <row r="487" spans="1:2" ht="21" customHeight="1">
      <c r="A487" s="244" t="s">
        <v>458</v>
      </c>
      <c r="B487" s="245"/>
    </row>
    <row r="488" spans="1:2" ht="21" customHeight="1">
      <c r="A488" s="244" t="s">
        <v>459</v>
      </c>
      <c r="B488" s="245"/>
    </row>
    <row r="489" spans="1:2" ht="21" customHeight="1">
      <c r="A489" s="244" t="s">
        <v>460</v>
      </c>
      <c r="B489" s="245"/>
    </row>
    <row r="490" spans="1:2" ht="21" customHeight="1">
      <c r="A490" s="244" t="s">
        <v>461</v>
      </c>
      <c r="B490" s="245"/>
    </row>
    <row r="491" spans="1:2" ht="21" customHeight="1">
      <c r="A491" s="244" t="s">
        <v>462</v>
      </c>
      <c r="B491" s="245">
        <f>SUM(B492:B498)</f>
        <v>155.85</v>
      </c>
    </row>
    <row r="492" spans="1:2" ht="21" customHeight="1">
      <c r="A492" s="244" t="s">
        <v>159</v>
      </c>
      <c r="B492" s="245"/>
    </row>
    <row r="493" spans="1:2" ht="21" customHeight="1">
      <c r="A493" s="244" t="s">
        <v>160</v>
      </c>
      <c r="B493" s="245"/>
    </row>
    <row r="494" spans="1:2" ht="21" customHeight="1">
      <c r="A494" s="244" t="s">
        <v>161</v>
      </c>
      <c r="B494" s="245"/>
    </row>
    <row r="495" spans="1:2" ht="21" customHeight="1">
      <c r="A495" s="244" t="s">
        <v>1379</v>
      </c>
      <c r="B495" s="245"/>
    </row>
    <row r="496" spans="1:2" ht="21" customHeight="1">
      <c r="A496" s="244" t="s">
        <v>1380</v>
      </c>
      <c r="B496" s="245"/>
    </row>
    <row r="497" spans="1:2" ht="21" customHeight="1">
      <c r="A497" s="244" t="s">
        <v>1381</v>
      </c>
      <c r="B497" s="245">
        <v>155.85</v>
      </c>
    </row>
    <row r="498" spans="1:2" ht="21" customHeight="1">
      <c r="A498" s="244" t="s">
        <v>463</v>
      </c>
      <c r="B498" s="245"/>
    </row>
    <row r="499" spans="1:2" ht="21" customHeight="1">
      <c r="A499" s="244" t="s">
        <v>464</v>
      </c>
      <c r="B499" s="245">
        <f>SUM(B500:B502)</f>
        <v>0</v>
      </c>
    </row>
    <row r="500" spans="1:2" ht="21" customHeight="1">
      <c r="A500" s="244" t="s">
        <v>465</v>
      </c>
      <c r="B500" s="245"/>
    </row>
    <row r="501" spans="1:2" ht="21" customHeight="1">
      <c r="A501" s="244" t="s">
        <v>466</v>
      </c>
      <c r="B501" s="245"/>
    </row>
    <row r="502" spans="1:2" ht="21" customHeight="1">
      <c r="A502" s="244" t="s">
        <v>467</v>
      </c>
      <c r="B502" s="245"/>
    </row>
    <row r="503" spans="1:2" ht="21" customHeight="1">
      <c r="A503" s="244" t="s">
        <v>1099</v>
      </c>
      <c r="B503" s="245">
        <f>B504+B523+B531+B533+B542+B546+B556+B564+B571+B579+B588+B593+B596+B599+B602+B605+B608+B612+B616+B624+B627</f>
        <v>27694.189999999995</v>
      </c>
    </row>
    <row r="504" spans="1:2" ht="21" customHeight="1">
      <c r="A504" s="244" t="s">
        <v>468</v>
      </c>
      <c r="B504" s="245">
        <f>SUM(B505:B522)</f>
        <v>1242.04</v>
      </c>
    </row>
    <row r="505" spans="1:2" ht="21" customHeight="1">
      <c r="A505" s="244" t="s">
        <v>159</v>
      </c>
      <c r="B505" s="245">
        <v>260.63</v>
      </c>
    </row>
    <row r="506" spans="1:2" ht="21" customHeight="1">
      <c r="A506" s="244" t="s">
        <v>160</v>
      </c>
      <c r="B506" s="245"/>
    </row>
    <row r="507" spans="1:2" ht="21" customHeight="1">
      <c r="A507" s="244" t="s">
        <v>161</v>
      </c>
      <c r="B507" s="245"/>
    </row>
    <row r="508" spans="1:2" ht="21" customHeight="1">
      <c r="A508" s="244" t="s">
        <v>469</v>
      </c>
      <c r="B508" s="245">
        <v>288.4</v>
      </c>
    </row>
    <row r="509" spans="1:2" ht="21" customHeight="1">
      <c r="A509" s="244" t="s">
        <v>470</v>
      </c>
      <c r="B509" s="245">
        <v>70.9</v>
      </c>
    </row>
    <row r="510" spans="1:2" ht="21" customHeight="1">
      <c r="A510" s="244" t="s">
        <v>471</v>
      </c>
      <c r="B510" s="245">
        <v>146.79</v>
      </c>
    </row>
    <row r="511" spans="1:2" ht="21" customHeight="1">
      <c r="A511" s="244" t="s">
        <v>472</v>
      </c>
      <c r="B511" s="245">
        <v>255.35</v>
      </c>
    </row>
    <row r="512" spans="1:2" ht="21" customHeight="1">
      <c r="A512" s="244" t="s">
        <v>199</v>
      </c>
      <c r="B512" s="245"/>
    </row>
    <row r="513" spans="1:2" ht="21" customHeight="1">
      <c r="A513" s="244" t="s">
        <v>473</v>
      </c>
      <c r="B513" s="245"/>
    </row>
    <row r="514" spans="1:2" ht="21" customHeight="1">
      <c r="A514" s="244" t="s">
        <v>474</v>
      </c>
      <c r="B514" s="245"/>
    </row>
    <row r="515" spans="1:2" ht="21" customHeight="1">
      <c r="A515" s="244" t="s">
        <v>475</v>
      </c>
      <c r="B515" s="245"/>
    </row>
    <row r="516" spans="1:2" ht="21" customHeight="1">
      <c r="A516" s="244" t="s">
        <v>476</v>
      </c>
      <c r="B516" s="245">
        <v>51.97</v>
      </c>
    </row>
    <row r="517" spans="1:2" ht="21" customHeight="1">
      <c r="A517" s="244" t="s">
        <v>216</v>
      </c>
      <c r="B517" s="245"/>
    </row>
    <row r="518" spans="1:2" ht="21" customHeight="1">
      <c r="A518" s="244" t="s">
        <v>217</v>
      </c>
      <c r="B518" s="245"/>
    </row>
    <row r="519" spans="1:2" ht="21" customHeight="1">
      <c r="A519" s="244" t="s">
        <v>218</v>
      </c>
      <c r="B519" s="245"/>
    </row>
    <row r="520" spans="1:2" ht="21" customHeight="1">
      <c r="A520" s="244" t="s">
        <v>219</v>
      </c>
      <c r="B520" s="245"/>
    </row>
    <row r="521" spans="1:2" ht="21" customHeight="1">
      <c r="A521" s="244" t="s">
        <v>168</v>
      </c>
      <c r="B521" s="245"/>
    </row>
    <row r="522" spans="1:2" ht="21" customHeight="1">
      <c r="A522" s="244" t="s">
        <v>477</v>
      </c>
      <c r="B522" s="245">
        <v>168</v>
      </c>
    </row>
    <row r="523" spans="1:2" ht="21" customHeight="1">
      <c r="A523" s="244" t="s">
        <v>478</v>
      </c>
      <c r="B523" s="245">
        <f>SUM(B524:B530)</f>
        <v>1490.3</v>
      </c>
    </row>
    <row r="524" spans="1:2" ht="21" customHeight="1">
      <c r="A524" s="244" t="s">
        <v>159</v>
      </c>
      <c r="B524" s="245">
        <v>260.47</v>
      </c>
    </row>
    <row r="525" spans="1:2" ht="21" customHeight="1">
      <c r="A525" s="244" t="s">
        <v>160</v>
      </c>
      <c r="B525" s="245"/>
    </row>
    <row r="526" spans="1:2" ht="21" customHeight="1">
      <c r="A526" s="244" t="s">
        <v>161</v>
      </c>
      <c r="B526" s="245"/>
    </row>
    <row r="527" spans="1:2" ht="21" customHeight="1">
      <c r="A527" s="244" t="s">
        <v>1382</v>
      </c>
      <c r="B527" s="245">
        <v>25</v>
      </c>
    </row>
    <row r="528" spans="1:2" ht="21" customHeight="1">
      <c r="A528" s="244" t="s">
        <v>479</v>
      </c>
      <c r="B528" s="245"/>
    </row>
    <row r="529" spans="1:2" ht="21" customHeight="1">
      <c r="A529" s="244" t="s">
        <v>480</v>
      </c>
      <c r="B529" s="245">
        <v>865</v>
      </c>
    </row>
    <row r="530" spans="1:2" ht="21" customHeight="1">
      <c r="A530" s="244" t="s">
        <v>481</v>
      </c>
      <c r="B530" s="245">
        <v>339.83</v>
      </c>
    </row>
    <row r="531" spans="1:2" ht="21" customHeight="1">
      <c r="A531" s="244" t="s">
        <v>482</v>
      </c>
      <c r="B531" s="245">
        <f>SUM(B532)</f>
        <v>0</v>
      </c>
    </row>
    <row r="532" spans="1:2" ht="21" customHeight="1">
      <c r="A532" s="244" t="s">
        <v>483</v>
      </c>
      <c r="B532" s="245"/>
    </row>
    <row r="533" spans="1:2" ht="21" customHeight="1">
      <c r="A533" s="244" t="s">
        <v>1383</v>
      </c>
      <c r="B533" s="245">
        <f>SUM(B534:B541)</f>
        <v>18840.21</v>
      </c>
    </row>
    <row r="534" spans="1:2" ht="21" customHeight="1">
      <c r="A534" s="244" t="s">
        <v>1384</v>
      </c>
      <c r="B534" s="245"/>
    </row>
    <row r="535" spans="1:2" ht="21" customHeight="1">
      <c r="A535" s="244" t="s">
        <v>484</v>
      </c>
      <c r="B535" s="245"/>
    </row>
    <row r="536" spans="1:2" ht="21" customHeight="1">
      <c r="A536" s="244" t="s">
        <v>485</v>
      </c>
      <c r="B536" s="245"/>
    </row>
    <row r="537" spans="1:2" ht="21" customHeight="1">
      <c r="A537" s="244" t="s">
        <v>486</v>
      </c>
      <c r="B537" s="245">
        <v>8820.21</v>
      </c>
    </row>
    <row r="538" spans="1:2" ht="21" customHeight="1">
      <c r="A538" s="244" t="s">
        <v>487</v>
      </c>
      <c r="B538" s="245">
        <v>1320</v>
      </c>
    </row>
    <row r="539" spans="1:2" ht="21" customHeight="1">
      <c r="A539" s="244" t="s">
        <v>488</v>
      </c>
      <c r="B539" s="245">
        <v>6500</v>
      </c>
    </row>
    <row r="540" spans="1:2" ht="21" customHeight="1">
      <c r="A540" s="244" t="s">
        <v>1385</v>
      </c>
      <c r="B540" s="245"/>
    </row>
    <row r="541" spans="1:2" ht="21" customHeight="1">
      <c r="A541" s="244" t="s">
        <v>1386</v>
      </c>
      <c r="B541" s="245">
        <v>2200</v>
      </c>
    </row>
    <row r="542" spans="1:2" ht="21" customHeight="1">
      <c r="A542" s="244" t="s">
        <v>489</v>
      </c>
      <c r="B542" s="245">
        <f>SUM(B543:B545)</f>
        <v>0</v>
      </c>
    </row>
    <row r="543" spans="1:2" ht="21" customHeight="1">
      <c r="A543" s="244" t="s">
        <v>490</v>
      </c>
      <c r="B543" s="245"/>
    </row>
    <row r="544" spans="1:2" ht="21" customHeight="1">
      <c r="A544" s="244" t="s">
        <v>491</v>
      </c>
      <c r="B544" s="245"/>
    </row>
    <row r="545" spans="1:2" ht="21" customHeight="1">
      <c r="A545" s="244" t="s">
        <v>492</v>
      </c>
      <c r="B545" s="245"/>
    </row>
    <row r="546" spans="1:2" ht="21" customHeight="1">
      <c r="A546" s="244" t="s">
        <v>493</v>
      </c>
      <c r="B546" s="245">
        <f>SUM(B547:B555)</f>
        <v>0</v>
      </c>
    </row>
    <row r="547" spans="1:2" ht="21" customHeight="1">
      <c r="A547" s="244" t="s">
        <v>494</v>
      </c>
      <c r="B547" s="245"/>
    </row>
    <row r="548" spans="1:2" ht="21" customHeight="1">
      <c r="A548" s="244" t="s">
        <v>495</v>
      </c>
      <c r="B548" s="245"/>
    </row>
    <row r="549" spans="1:2" ht="21" customHeight="1">
      <c r="A549" s="244" t="s">
        <v>496</v>
      </c>
      <c r="B549" s="245"/>
    </row>
    <row r="550" spans="1:2" ht="21" customHeight="1">
      <c r="A550" s="244" t="s">
        <v>497</v>
      </c>
      <c r="B550" s="245"/>
    </row>
    <row r="551" spans="1:2" ht="21" customHeight="1">
      <c r="A551" s="244" t="s">
        <v>498</v>
      </c>
      <c r="B551" s="245"/>
    </row>
    <row r="552" spans="1:2" ht="21" customHeight="1">
      <c r="A552" s="244" t="s">
        <v>499</v>
      </c>
      <c r="B552" s="245"/>
    </row>
    <row r="553" spans="1:2" ht="21" customHeight="1">
      <c r="A553" s="244" t="s">
        <v>500</v>
      </c>
      <c r="B553" s="245"/>
    </row>
    <row r="554" spans="1:2" ht="21" customHeight="1">
      <c r="A554" s="244" t="s">
        <v>1387</v>
      </c>
      <c r="B554" s="245"/>
    </row>
    <row r="555" spans="1:2" ht="21" customHeight="1">
      <c r="A555" s="244" t="s">
        <v>501</v>
      </c>
      <c r="B555" s="245"/>
    </row>
    <row r="556" spans="1:2" ht="21" customHeight="1">
      <c r="A556" s="244" t="s">
        <v>502</v>
      </c>
      <c r="B556" s="245">
        <f>SUM(B557:B563)</f>
        <v>1690</v>
      </c>
    </row>
    <row r="557" spans="1:2" ht="21" customHeight="1">
      <c r="A557" s="244" t="s">
        <v>503</v>
      </c>
      <c r="B557" s="245">
        <v>1200</v>
      </c>
    </row>
    <row r="558" spans="1:2" ht="21" customHeight="1">
      <c r="A558" s="244" t="s">
        <v>504</v>
      </c>
      <c r="B558" s="245"/>
    </row>
    <row r="559" spans="1:2" ht="21" customHeight="1">
      <c r="A559" s="244" t="s">
        <v>505</v>
      </c>
      <c r="B559" s="245"/>
    </row>
    <row r="560" spans="1:2" ht="21" customHeight="1">
      <c r="A560" s="244" t="s">
        <v>506</v>
      </c>
      <c r="B560" s="245"/>
    </row>
    <row r="561" spans="1:2" ht="21" customHeight="1">
      <c r="A561" s="244" t="s">
        <v>507</v>
      </c>
      <c r="B561" s="245">
        <v>350</v>
      </c>
    </row>
    <row r="562" spans="1:2" ht="21" customHeight="1">
      <c r="A562" s="244" t="s">
        <v>508</v>
      </c>
      <c r="B562" s="245"/>
    </row>
    <row r="563" spans="1:2" ht="21" customHeight="1">
      <c r="A563" s="244" t="s">
        <v>509</v>
      </c>
      <c r="B563" s="245">
        <v>140</v>
      </c>
    </row>
    <row r="564" spans="1:2" ht="21" customHeight="1">
      <c r="A564" s="244" t="s">
        <v>510</v>
      </c>
      <c r="B564" s="253">
        <f>SUM(B565:B570)</f>
        <v>141</v>
      </c>
    </row>
    <row r="565" spans="1:2" ht="21" customHeight="1">
      <c r="A565" s="244" t="s">
        <v>511</v>
      </c>
      <c r="B565" s="253">
        <v>141</v>
      </c>
    </row>
    <row r="566" spans="1:2" ht="21" customHeight="1">
      <c r="A566" s="244" t="s">
        <v>512</v>
      </c>
      <c r="B566" s="245"/>
    </row>
    <row r="567" spans="1:2" ht="21" customHeight="1">
      <c r="A567" s="244" t="s">
        <v>513</v>
      </c>
      <c r="B567" s="245"/>
    </row>
    <row r="568" spans="1:2" ht="21" customHeight="1">
      <c r="A568" s="244" t="s">
        <v>514</v>
      </c>
      <c r="B568" s="253"/>
    </row>
    <row r="569" spans="1:2" ht="21" customHeight="1">
      <c r="A569" s="244" t="s">
        <v>515</v>
      </c>
      <c r="B569" s="245"/>
    </row>
    <row r="570" spans="1:2" ht="21" customHeight="1">
      <c r="A570" s="244" t="s">
        <v>516</v>
      </c>
      <c r="B570" s="253"/>
    </row>
    <row r="571" spans="1:2" ht="21" customHeight="1">
      <c r="A571" s="244" t="s">
        <v>517</v>
      </c>
      <c r="B571" s="253">
        <f>SUM(B572:B578)</f>
        <v>83.42</v>
      </c>
    </row>
    <row r="572" spans="1:2" ht="21" customHeight="1">
      <c r="A572" s="244" t="s">
        <v>518</v>
      </c>
      <c r="B572" s="253"/>
    </row>
    <row r="573" spans="1:2" ht="21" customHeight="1">
      <c r="A573" s="244" t="s">
        <v>519</v>
      </c>
      <c r="B573" s="254"/>
    </row>
    <row r="574" spans="1:2" ht="21" customHeight="1">
      <c r="A574" s="244" t="s">
        <v>1388</v>
      </c>
      <c r="B574" s="245"/>
    </row>
    <row r="575" spans="1:2" ht="21" customHeight="1">
      <c r="A575" s="244" t="s">
        <v>520</v>
      </c>
      <c r="B575" s="245"/>
    </row>
    <row r="576" spans="1:2" ht="21" customHeight="1">
      <c r="A576" s="244" t="s">
        <v>521</v>
      </c>
      <c r="B576" s="245"/>
    </row>
    <row r="577" spans="1:2" ht="21" customHeight="1">
      <c r="A577" s="244" t="s">
        <v>1389</v>
      </c>
      <c r="B577" s="245">
        <v>83.42</v>
      </c>
    </row>
    <row r="578" spans="1:2" ht="21" customHeight="1">
      <c r="A578" s="244" t="s">
        <v>522</v>
      </c>
      <c r="B578" s="245"/>
    </row>
    <row r="579" spans="1:2" ht="21" customHeight="1">
      <c r="A579" s="244" t="s">
        <v>523</v>
      </c>
      <c r="B579" s="245">
        <f>SUM(B580:B587)</f>
        <v>367.26</v>
      </c>
    </row>
    <row r="580" spans="1:2" ht="21" customHeight="1">
      <c r="A580" s="244" t="s">
        <v>159</v>
      </c>
      <c r="B580" s="245">
        <v>227.26</v>
      </c>
    </row>
    <row r="581" spans="1:2" ht="21" customHeight="1">
      <c r="A581" s="244" t="s">
        <v>160</v>
      </c>
      <c r="B581" s="245"/>
    </row>
    <row r="582" spans="1:2" ht="21" customHeight="1">
      <c r="A582" s="244" t="s">
        <v>161</v>
      </c>
      <c r="B582" s="245"/>
    </row>
    <row r="583" spans="1:2" ht="21" customHeight="1">
      <c r="A583" s="244" t="s">
        <v>524</v>
      </c>
      <c r="B583" s="245"/>
    </row>
    <row r="584" spans="1:2" ht="21" customHeight="1">
      <c r="A584" s="244" t="s">
        <v>525</v>
      </c>
      <c r="B584" s="245">
        <v>140</v>
      </c>
    </row>
    <row r="585" spans="1:2" ht="21" customHeight="1">
      <c r="A585" s="244" t="s">
        <v>526</v>
      </c>
      <c r="B585" s="245"/>
    </row>
    <row r="586" spans="1:2" ht="21" customHeight="1">
      <c r="A586" s="244" t="s">
        <v>527</v>
      </c>
      <c r="B586" s="245"/>
    </row>
    <row r="587" spans="1:2" ht="21" customHeight="1">
      <c r="A587" s="244" t="s">
        <v>528</v>
      </c>
      <c r="B587" s="245"/>
    </row>
    <row r="588" spans="1:2" ht="21" customHeight="1">
      <c r="A588" s="244" t="s">
        <v>529</v>
      </c>
      <c r="B588" s="245">
        <f>SUM(B589:B592)</f>
        <v>0</v>
      </c>
    </row>
    <row r="589" spans="1:2" ht="21" customHeight="1">
      <c r="A589" s="244" t="s">
        <v>159</v>
      </c>
      <c r="B589" s="245"/>
    </row>
    <row r="590" spans="1:2" ht="21" customHeight="1">
      <c r="A590" s="244" t="s">
        <v>160</v>
      </c>
      <c r="B590" s="245"/>
    </row>
    <row r="591" spans="1:2" ht="21" customHeight="1">
      <c r="A591" s="244" t="s">
        <v>161</v>
      </c>
      <c r="B591" s="245"/>
    </row>
    <row r="592" spans="1:2" ht="21" customHeight="1">
      <c r="A592" s="244" t="s">
        <v>530</v>
      </c>
      <c r="B592" s="245"/>
    </row>
    <row r="593" spans="1:2" ht="21" customHeight="1">
      <c r="A593" s="244" t="s">
        <v>531</v>
      </c>
      <c r="B593" s="245">
        <f>SUM(B594:B595)</f>
        <v>1372</v>
      </c>
    </row>
    <row r="594" spans="1:2" ht="21" customHeight="1">
      <c r="A594" s="244" t="s">
        <v>532</v>
      </c>
      <c r="B594" s="245">
        <v>392</v>
      </c>
    </row>
    <row r="595" spans="1:2" ht="21" customHeight="1">
      <c r="A595" s="244" t="s">
        <v>533</v>
      </c>
      <c r="B595" s="245">
        <v>980</v>
      </c>
    </row>
    <row r="596" spans="1:2" ht="21" customHeight="1">
      <c r="A596" s="244" t="s">
        <v>534</v>
      </c>
      <c r="B596" s="245">
        <f>SUM(B597:B598)</f>
        <v>588</v>
      </c>
    </row>
    <row r="597" spans="1:2" ht="21" customHeight="1">
      <c r="A597" s="244" t="s">
        <v>535</v>
      </c>
      <c r="B597" s="245">
        <v>588</v>
      </c>
    </row>
    <row r="598" spans="1:2" ht="21" customHeight="1">
      <c r="A598" s="244" t="s">
        <v>536</v>
      </c>
      <c r="B598" s="245"/>
    </row>
    <row r="599" spans="1:2" ht="21" customHeight="1">
      <c r="A599" s="244" t="s">
        <v>537</v>
      </c>
      <c r="B599" s="245">
        <f>SUM(B600:B601)</f>
        <v>0</v>
      </c>
    </row>
    <row r="600" spans="1:2" ht="21" customHeight="1">
      <c r="A600" s="244" t="s">
        <v>538</v>
      </c>
      <c r="B600" s="245"/>
    </row>
    <row r="601" spans="1:2" ht="21" customHeight="1">
      <c r="A601" s="244" t="s">
        <v>539</v>
      </c>
      <c r="B601" s="245"/>
    </row>
    <row r="602" spans="1:2" ht="21" customHeight="1">
      <c r="A602" s="244" t="s">
        <v>540</v>
      </c>
      <c r="B602" s="245">
        <f>SUM(B603:B604)</f>
        <v>0</v>
      </c>
    </row>
    <row r="603" spans="1:2" ht="21" customHeight="1">
      <c r="A603" s="244" t="s">
        <v>541</v>
      </c>
      <c r="B603" s="245"/>
    </row>
    <row r="604" spans="1:2" ht="21" customHeight="1">
      <c r="A604" s="244" t="s">
        <v>542</v>
      </c>
      <c r="B604" s="245"/>
    </row>
    <row r="605" spans="1:2" ht="21" customHeight="1">
      <c r="A605" s="244" t="s">
        <v>543</v>
      </c>
      <c r="B605" s="245">
        <f>SUM(B606:B607)</f>
        <v>0</v>
      </c>
    </row>
    <row r="606" spans="1:2" ht="21" customHeight="1">
      <c r="A606" s="244" t="s">
        <v>544</v>
      </c>
      <c r="B606" s="245"/>
    </row>
    <row r="607" spans="1:2" ht="21" customHeight="1">
      <c r="A607" s="244" t="s">
        <v>545</v>
      </c>
      <c r="B607" s="245"/>
    </row>
    <row r="608" spans="1:2" ht="21" customHeight="1">
      <c r="A608" s="244" t="s">
        <v>546</v>
      </c>
      <c r="B608" s="245">
        <f>SUM(B609:B611)</f>
        <v>0</v>
      </c>
    </row>
    <row r="609" spans="1:2" ht="21" customHeight="1">
      <c r="A609" s="244" t="s">
        <v>547</v>
      </c>
      <c r="B609" s="245"/>
    </row>
    <row r="610" spans="1:2" ht="21" customHeight="1">
      <c r="A610" s="244" t="s">
        <v>548</v>
      </c>
      <c r="B610" s="245"/>
    </row>
    <row r="611" spans="1:2" ht="21" customHeight="1">
      <c r="A611" s="244" t="s">
        <v>549</v>
      </c>
      <c r="B611" s="245"/>
    </row>
    <row r="612" spans="1:2" ht="21" customHeight="1">
      <c r="A612" s="244" t="s">
        <v>550</v>
      </c>
      <c r="B612" s="245">
        <f>SUM(B613:B615)</f>
        <v>126.36</v>
      </c>
    </row>
    <row r="613" spans="1:2" ht="21" customHeight="1">
      <c r="A613" s="244" t="s">
        <v>551</v>
      </c>
      <c r="B613" s="245"/>
    </row>
    <row r="614" spans="1:2" ht="21" customHeight="1">
      <c r="A614" s="244" t="s">
        <v>552</v>
      </c>
      <c r="B614" s="245">
        <v>126.36</v>
      </c>
    </row>
    <row r="615" spans="1:2" ht="21" customHeight="1">
      <c r="A615" s="244" t="s">
        <v>553</v>
      </c>
      <c r="B615" s="245"/>
    </row>
    <row r="616" spans="1:2" ht="21" customHeight="1">
      <c r="A616" s="255" t="s">
        <v>554</v>
      </c>
      <c r="B616" s="245">
        <f>SUM(B617:B623)</f>
        <v>287.6</v>
      </c>
    </row>
    <row r="617" spans="1:2" ht="21" customHeight="1">
      <c r="A617" s="244" t="s">
        <v>159</v>
      </c>
      <c r="B617" s="253">
        <v>116.64</v>
      </c>
    </row>
    <row r="618" spans="1:2" ht="21" customHeight="1">
      <c r="A618" s="244" t="s">
        <v>160</v>
      </c>
      <c r="B618" s="245"/>
    </row>
    <row r="619" spans="1:2" ht="21" customHeight="1">
      <c r="A619" s="244" t="s">
        <v>161</v>
      </c>
      <c r="B619" s="245"/>
    </row>
    <row r="620" spans="1:2" ht="21" customHeight="1">
      <c r="A620" s="244" t="s">
        <v>555</v>
      </c>
      <c r="B620" s="245"/>
    </row>
    <row r="621" spans="1:2" ht="21" customHeight="1">
      <c r="A621" s="244" t="s">
        <v>556</v>
      </c>
      <c r="B621" s="245"/>
    </row>
    <row r="622" spans="1:2" ht="21" customHeight="1">
      <c r="A622" s="244" t="s">
        <v>168</v>
      </c>
      <c r="B622" s="245">
        <v>170.96</v>
      </c>
    </row>
    <row r="623" spans="1:2" ht="21" customHeight="1">
      <c r="A623" s="244" t="s">
        <v>557</v>
      </c>
      <c r="B623" s="245"/>
    </row>
    <row r="624" spans="1:2" ht="21" customHeight="1">
      <c r="A624" s="244" t="s">
        <v>1390</v>
      </c>
      <c r="B624" s="245">
        <f>SUM(B625:B626)</f>
        <v>296</v>
      </c>
    </row>
    <row r="625" spans="1:2" ht="21" customHeight="1">
      <c r="A625" s="244" t="s">
        <v>1391</v>
      </c>
      <c r="B625" s="245">
        <v>296</v>
      </c>
    </row>
    <row r="626" spans="1:2" ht="21" customHeight="1">
      <c r="A626" s="244" t="s">
        <v>1392</v>
      </c>
      <c r="B626" s="245"/>
    </row>
    <row r="627" spans="1:2" ht="21" customHeight="1">
      <c r="A627" s="244" t="s">
        <v>558</v>
      </c>
      <c r="B627" s="245">
        <v>1170</v>
      </c>
    </row>
    <row r="628" spans="1:2" ht="21" customHeight="1">
      <c r="A628" s="244" t="s">
        <v>1100</v>
      </c>
      <c r="B628" s="245">
        <f>B629+B634+B648+B652+B664+B667+B671+B676+B680+B684+B687+B696+B697</f>
        <v>12153.5</v>
      </c>
    </row>
    <row r="629" spans="1:2" ht="21" customHeight="1">
      <c r="A629" s="244" t="s">
        <v>559</v>
      </c>
      <c r="B629" s="245">
        <f>SUM(B630:B633)</f>
        <v>443.28</v>
      </c>
    </row>
    <row r="630" spans="1:2" ht="21" customHeight="1">
      <c r="A630" s="244" t="s">
        <v>159</v>
      </c>
      <c r="B630" s="245">
        <v>443.28</v>
      </c>
    </row>
    <row r="631" spans="1:2" ht="21" customHeight="1">
      <c r="A631" s="244" t="s">
        <v>160</v>
      </c>
      <c r="B631" s="245"/>
    </row>
    <row r="632" spans="1:2" ht="21" customHeight="1">
      <c r="A632" s="244" t="s">
        <v>161</v>
      </c>
      <c r="B632" s="245"/>
    </row>
    <row r="633" spans="1:2" ht="21" customHeight="1">
      <c r="A633" s="244" t="s">
        <v>560</v>
      </c>
      <c r="B633" s="245"/>
    </row>
    <row r="634" spans="1:2" ht="21" customHeight="1">
      <c r="A634" s="244" t="s">
        <v>561</v>
      </c>
      <c r="B634" s="245">
        <f>SUM(B635:B647)</f>
        <v>2854.29</v>
      </c>
    </row>
    <row r="635" spans="1:2" ht="21" customHeight="1">
      <c r="A635" s="244" t="s">
        <v>562</v>
      </c>
      <c r="B635" s="245">
        <v>1670.17</v>
      </c>
    </row>
    <row r="636" spans="1:2" ht="21" customHeight="1">
      <c r="A636" s="244" t="s">
        <v>1101</v>
      </c>
      <c r="B636" s="245">
        <v>884.12</v>
      </c>
    </row>
    <row r="637" spans="1:2" ht="21" customHeight="1">
      <c r="A637" s="244" t="s">
        <v>563</v>
      </c>
      <c r="B637" s="245"/>
    </row>
    <row r="638" spans="1:2" ht="21" customHeight="1">
      <c r="A638" s="244" t="s">
        <v>564</v>
      </c>
      <c r="B638" s="254"/>
    </row>
    <row r="639" spans="1:2" ht="21" customHeight="1">
      <c r="A639" s="244" t="s">
        <v>565</v>
      </c>
      <c r="B639" s="254"/>
    </row>
    <row r="640" spans="1:2" ht="21" customHeight="1">
      <c r="A640" s="244" t="s">
        <v>1393</v>
      </c>
      <c r="B640" s="253">
        <v>300</v>
      </c>
    </row>
    <row r="641" spans="1:2" ht="21" customHeight="1">
      <c r="A641" s="244" t="s">
        <v>566</v>
      </c>
      <c r="B641" s="245"/>
    </row>
    <row r="642" spans="1:2" ht="21" customHeight="1">
      <c r="A642" s="244" t="s">
        <v>567</v>
      </c>
      <c r="B642" s="245"/>
    </row>
    <row r="643" spans="1:2" ht="21" customHeight="1">
      <c r="A643" s="244" t="s">
        <v>568</v>
      </c>
      <c r="B643" s="245"/>
    </row>
    <row r="644" spans="1:2" ht="21" customHeight="1">
      <c r="A644" s="244" t="s">
        <v>569</v>
      </c>
      <c r="B644" s="245"/>
    </row>
    <row r="645" spans="1:2" ht="21" customHeight="1">
      <c r="A645" s="244" t="s">
        <v>570</v>
      </c>
      <c r="B645" s="245"/>
    </row>
    <row r="646" spans="1:2" ht="21" customHeight="1">
      <c r="A646" s="244" t="s">
        <v>1394</v>
      </c>
      <c r="B646" s="245"/>
    </row>
    <row r="647" spans="1:2" ht="21" customHeight="1">
      <c r="A647" s="244" t="s">
        <v>571</v>
      </c>
      <c r="B647" s="245"/>
    </row>
    <row r="648" spans="1:2" ht="21" customHeight="1">
      <c r="A648" s="244" t="s">
        <v>572</v>
      </c>
      <c r="B648" s="253">
        <f>SUM(B649:B651)</f>
        <v>2392.46</v>
      </c>
    </row>
    <row r="649" spans="1:2" ht="21" customHeight="1">
      <c r="A649" s="244" t="s">
        <v>573</v>
      </c>
      <c r="B649" s="254"/>
    </row>
    <row r="650" spans="1:2" ht="21" customHeight="1">
      <c r="A650" s="244" t="s">
        <v>574</v>
      </c>
      <c r="B650" s="253">
        <v>2392.46</v>
      </c>
    </row>
    <row r="651" spans="1:2" ht="21" customHeight="1">
      <c r="A651" s="244" t="s">
        <v>575</v>
      </c>
      <c r="B651" s="253"/>
    </row>
    <row r="652" spans="1:2" ht="21" customHeight="1">
      <c r="A652" s="244" t="s">
        <v>576</v>
      </c>
      <c r="B652" s="253">
        <f>SUM(B653:B663)</f>
        <v>2149.7799999999997</v>
      </c>
    </row>
    <row r="653" spans="1:2" ht="21" customHeight="1">
      <c r="A653" s="244" t="s">
        <v>577</v>
      </c>
      <c r="B653" s="253">
        <v>530.79</v>
      </c>
    </row>
    <row r="654" spans="1:2" ht="21" customHeight="1">
      <c r="A654" s="244" t="s">
        <v>578</v>
      </c>
      <c r="B654" s="253">
        <v>207.37</v>
      </c>
    </row>
    <row r="655" spans="1:2" ht="21" customHeight="1">
      <c r="A655" s="244" t="s">
        <v>579</v>
      </c>
      <c r="B655" s="253">
        <v>648.52</v>
      </c>
    </row>
    <row r="656" spans="1:2" ht="21" customHeight="1">
      <c r="A656" s="244" t="s">
        <v>580</v>
      </c>
      <c r="B656" s="254"/>
    </row>
    <row r="657" spans="1:2" ht="21" customHeight="1">
      <c r="A657" s="244" t="s">
        <v>581</v>
      </c>
      <c r="B657" s="245"/>
    </row>
    <row r="658" spans="1:2" ht="21" customHeight="1">
      <c r="A658" s="244" t="s">
        <v>582</v>
      </c>
      <c r="B658" s="245"/>
    </row>
    <row r="659" spans="1:2" ht="21" customHeight="1">
      <c r="A659" s="244" t="s">
        <v>583</v>
      </c>
      <c r="B659" s="245">
        <v>204.44</v>
      </c>
    </row>
    <row r="660" spans="1:2" ht="21" customHeight="1">
      <c r="A660" s="244" t="s">
        <v>584</v>
      </c>
      <c r="B660" s="245"/>
    </row>
    <row r="661" spans="1:2" ht="21" customHeight="1">
      <c r="A661" s="244" t="s">
        <v>585</v>
      </c>
      <c r="B661" s="245"/>
    </row>
    <row r="662" spans="1:2" ht="21" customHeight="1">
      <c r="A662" s="244" t="s">
        <v>586</v>
      </c>
      <c r="B662" s="245">
        <v>504</v>
      </c>
    </row>
    <row r="663" spans="1:2" ht="21" customHeight="1">
      <c r="A663" s="244" t="s">
        <v>587</v>
      </c>
      <c r="B663" s="245">
        <v>54.66</v>
      </c>
    </row>
    <row r="664" spans="1:2" ht="21" customHeight="1">
      <c r="A664" s="244" t="s">
        <v>588</v>
      </c>
      <c r="B664" s="245">
        <f>SUM(B665:B666)</f>
        <v>0</v>
      </c>
    </row>
    <row r="665" spans="1:2" ht="21" customHeight="1">
      <c r="A665" s="244" t="s">
        <v>1102</v>
      </c>
      <c r="B665" s="245"/>
    </row>
    <row r="666" spans="1:2" ht="21" customHeight="1">
      <c r="A666" s="244" t="s">
        <v>589</v>
      </c>
      <c r="B666" s="245"/>
    </row>
    <row r="667" spans="1:2" ht="21" customHeight="1">
      <c r="A667" s="244" t="s">
        <v>590</v>
      </c>
      <c r="B667" s="245">
        <f>SUM(B668:B670)</f>
        <v>808.3</v>
      </c>
    </row>
    <row r="668" spans="1:2" ht="21" customHeight="1">
      <c r="A668" s="244" t="s">
        <v>591</v>
      </c>
      <c r="B668" s="245">
        <v>669.3</v>
      </c>
    </row>
    <row r="669" spans="1:2" ht="21" customHeight="1">
      <c r="A669" s="244" t="s">
        <v>592</v>
      </c>
      <c r="B669" s="245">
        <v>139</v>
      </c>
    </row>
    <row r="670" spans="1:2" ht="21" customHeight="1">
      <c r="A670" s="244" t="s">
        <v>593</v>
      </c>
      <c r="B670" s="245"/>
    </row>
    <row r="671" spans="1:2" ht="21" customHeight="1">
      <c r="A671" s="244" t="s">
        <v>594</v>
      </c>
      <c r="B671" s="245">
        <f>SUM(B672:B675)</f>
        <v>150</v>
      </c>
    </row>
    <row r="672" spans="1:2" ht="21" customHeight="1">
      <c r="A672" s="244" t="s">
        <v>595</v>
      </c>
      <c r="B672" s="245">
        <v>150</v>
      </c>
    </row>
    <row r="673" spans="1:2" ht="21" customHeight="1">
      <c r="A673" s="244" t="s">
        <v>596</v>
      </c>
      <c r="B673" s="245"/>
    </row>
    <row r="674" spans="1:2" ht="21" customHeight="1">
      <c r="A674" s="244" t="s">
        <v>597</v>
      </c>
      <c r="B674" s="245"/>
    </row>
    <row r="675" spans="1:2" ht="21" customHeight="1">
      <c r="A675" s="244" t="s">
        <v>598</v>
      </c>
      <c r="B675" s="245"/>
    </row>
    <row r="676" spans="1:2" ht="21" customHeight="1">
      <c r="A676" s="244" t="s">
        <v>599</v>
      </c>
      <c r="B676" s="245">
        <f>SUM(B677:B679)</f>
        <v>2498.86</v>
      </c>
    </row>
    <row r="677" spans="1:2" ht="21" customHeight="1">
      <c r="A677" s="244" t="s">
        <v>600</v>
      </c>
      <c r="B677" s="245">
        <v>2242.86</v>
      </c>
    </row>
    <row r="678" spans="1:2" ht="21" customHeight="1">
      <c r="A678" s="244" t="s">
        <v>601</v>
      </c>
      <c r="B678" s="245">
        <v>256</v>
      </c>
    </row>
    <row r="679" spans="1:2" ht="21" customHeight="1">
      <c r="A679" s="244" t="s">
        <v>602</v>
      </c>
      <c r="B679" s="245"/>
    </row>
    <row r="680" spans="1:2" ht="21" customHeight="1">
      <c r="A680" s="244" t="s">
        <v>603</v>
      </c>
      <c r="B680" s="245">
        <f>SUM(B681:B683)</f>
        <v>0</v>
      </c>
    </row>
    <row r="681" spans="1:2" ht="21" customHeight="1">
      <c r="A681" s="244" t="s">
        <v>604</v>
      </c>
      <c r="B681" s="245"/>
    </row>
    <row r="682" spans="1:2" ht="21" customHeight="1">
      <c r="A682" s="244" t="s">
        <v>605</v>
      </c>
      <c r="B682" s="245"/>
    </row>
    <row r="683" spans="1:2" ht="21" customHeight="1">
      <c r="A683" s="244" t="s">
        <v>606</v>
      </c>
      <c r="B683" s="245"/>
    </row>
    <row r="684" spans="1:2" ht="21" customHeight="1">
      <c r="A684" s="244" t="s">
        <v>607</v>
      </c>
      <c r="B684" s="245">
        <f>SUM(B685:B686)</f>
        <v>0</v>
      </c>
    </row>
    <row r="685" spans="1:2" ht="21" customHeight="1">
      <c r="A685" s="244" t="s">
        <v>608</v>
      </c>
      <c r="B685" s="245"/>
    </row>
    <row r="686" spans="1:2" ht="21" customHeight="1">
      <c r="A686" s="244" t="s">
        <v>609</v>
      </c>
      <c r="B686" s="245"/>
    </row>
    <row r="687" spans="1:2" ht="21" customHeight="1">
      <c r="A687" s="244" t="s">
        <v>610</v>
      </c>
      <c r="B687" s="245">
        <f>SUM(B688:B695)</f>
        <v>521.25</v>
      </c>
    </row>
    <row r="688" spans="1:2" ht="21" customHeight="1">
      <c r="A688" s="244" t="s">
        <v>159</v>
      </c>
      <c r="B688" s="245">
        <v>88.16</v>
      </c>
    </row>
    <row r="689" spans="1:2" ht="21" customHeight="1">
      <c r="A689" s="244" t="s">
        <v>160</v>
      </c>
      <c r="B689" s="245"/>
    </row>
    <row r="690" spans="1:2" ht="21" customHeight="1">
      <c r="A690" s="244" t="s">
        <v>161</v>
      </c>
      <c r="B690" s="245"/>
    </row>
    <row r="691" spans="1:2" ht="21" customHeight="1">
      <c r="A691" s="244" t="s">
        <v>199</v>
      </c>
      <c r="B691" s="245"/>
    </row>
    <row r="692" spans="1:2" ht="21" customHeight="1">
      <c r="A692" s="244" t="s">
        <v>611</v>
      </c>
      <c r="B692" s="245"/>
    </row>
    <row r="693" spans="1:2" ht="21" customHeight="1">
      <c r="A693" s="244" t="s">
        <v>612</v>
      </c>
      <c r="B693" s="245">
        <v>433.09</v>
      </c>
    </row>
    <row r="694" spans="1:2" ht="21" customHeight="1">
      <c r="A694" s="244" t="s">
        <v>168</v>
      </c>
      <c r="B694" s="245"/>
    </row>
    <row r="695" spans="1:2" ht="21" customHeight="1">
      <c r="A695" s="244" t="s">
        <v>613</v>
      </c>
      <c r="B695" s="245"/>
    </row>
    <row r="696" spans="1:2" ht="21" customHeight="1">
      <c r="A696" s="244" t="s">
        <v>614</v>
      </c>
      <c r="B696" s="245">
        <v>335.28</v>
      </c>
    </row>
    <row r="697" spans="1:2" ht="21" customHeight="1">
      <c r="A697" s="256" t="s">
        <v>615</v>
      </c>
      <c r="B697" s="245"/>
    </row>
    <row r="698" spans="1:2" ht="21" customHeight="1">
      <c r="A698" s="256" t="s">
        <v>1103</v>
      </c>
      <c r="B698" s="245">
        <f>B699+B709+B713+B722+B727+B734+B740+B743+B746+B747+B748+B754+B755+B756+B771</f>
        <v>1720</v>
      </c>
    </row>
    <row r="699" spans="1:2" ht="21" customHeight="1">
      <c r="A699" s="256" t="s">
        <v>616</v>
      </c>
      <c r="B699" s="245">
        <f>SUM(B700:B708)</f>
        <v>0</v>
      </c>
    </row>
    <row r="700" spans="1:2" ht="21" customHeight="1">
      <c r="A700" s="256" t="s">
        <v>159</v>
      </c>
      <c r="B700" s="245"/>
    </row>
    <row r="701" spans="1:2" ht="21" customHeight="1">
      <c r="A701" s="256" t="s">
        <v>160</v>
      </c>
      <c r="B701" s="245"/>
    </row>
    <row r="702" spans="1:2" ht="21" customHeight="1">
      <c r="A702" s="256" t="s">
        <v>161</v>
      </c>
      <c r="B702" s="245"/>
    </row>
    <row r="703" spans="1:2" ht="21" customHeight="1">
      <c r="A703" s="256" t="s">
        <v>617</v>
      </c>
      <c r="B703" s="245"/>
    </row>
    <row r="704" spans="1:2" ht="21" customHeight="1">
      <c r="A704" s="256" t="s">
        <v>618</v>
      </c>
      <c r="B704" s="245"/>
    </row>
    <row r="705" spans="1:2" ht="21" customHeight="1">
      <c r="A705" s="256" t="s">
        <v>619</v>
      </c>
      <c r="B705" s="245"/>
    </row>
    <row r="706" spans="1:2" ht="21" customHeight="1">
      <c r="A706" s="256" t="s">
        <v>620</v>
      </c>
      <c r="B706" s="245"/>
    </row>
    <row r="707" spans="1:2" ht="21" customHeight="1">
      <c r="A707" s="256" t="s">
        <v>621</v>
      </c>
      <c r="B707" s="245"/>
    </row>
    <row r="708" spans="1:2" ht="21" customHeight="1">
      <c r="A708" s="256" t="s">
        <v>622</v>
      </c>
      <c r="B708" s="245"/>
    </row>
    <row r="709" spans="1:2" ht="21" customHeight="1">
      <c r="A709" s="256" t="s">
        <v>623</v>
      </c>
      <c r="B709" s="253">
        <f>SUM(B710:B712)</f>
        <v>0</v>
      </c>
    </row>
    <row r="710" spans="1:2" ht="21" customHeight="1">
      <c r="A710" s="256" t="s">
        <v>624</v>
      </c>
      <c r="B710" s="253"/>
    </row>
    <row r="711" spans="1:2" ht="21" customHeight="1">
      <c r="A711" s="256" t="s">
        <v>625</v>
      </c>
      <c r="B711" s="254"/>
    </row>
    <row r="712" spans="1:2" ht="21" customHeight="1">
      <c r="A712" s="256" t="s">
        <v>626</v>
      </c>
      <c r="B712" s="254"/>
    </row>
    <row r="713" spans="1:2" ht="21" customHeight="1">
      <c r="A713" s="256" t="s">
        <v>627</v>
      </c>
      <c r="B713" s="253">
        <f>SUM(B714:B721)</f>
        <v>1720</v>
      </c>
    </row>
    <row r="714" spans="1:2" ht="21" customHeight="1">
      <c r="A714" s="256" t="s">
        <v>628</v>
      </c>
      <c r="B714" s="253"/>
    </row>
    <row r="715" spans="1:2" ht="21" customHeight="1">
      <c r="A715" s="256" t="s">
        <v>629</v>
      </c>
      <c r="B715" s="253">
        <v>1020</v>
      </c>
    </row>
    <row r="716" spans="1:2" ht="21" customHeight="1">
      <c r="A716" s="256" t="s">
        <v>630</v>
      </c>
      <c r="B716" s="254"/>
    </row>
    <row r="717" spans="1:2" ht="21" customHeight="1">
      <c r="A717" s="256" t="s">
        <v>631</v>
      </c>
      <c r="B717" s="253">
        <v>500</v>
      </c>
    </row>
    <row r="718" spans="1:2" ht="21" customHeight="1">
      <c r="A718" s="256" t="s">
        <v>632</v>
      </c>
      <c r="B718" s="254"/>
    </row>
    <row r="719" spans="1:2" ht="21" customHeight="1">
      <c r="A719" s="256" t="s">
        <v>633</v>
      </c>
      <c r="B719" s="254"/>
    </row>
    <row r="720" spans="1:2" ht="21" customHeight="1">
      <c r="A720" s="256" t="s">
        <v>1395</v>
      </c>
      <c r="B720" s="254"/>
    </row>
    <row r="721" spans="1:2" ht="21" customHeight="1">
      <c r="A721" s="256" t="s">
        <v>634</v>
      </c>
      <c r="B721" s="253">
        <v>200</v>
      </c>
    </row>
    <row r="722" spans="1:2" ht="21" customHeight="1">
      <c r="A722" s="256" t="s">
        <v>635</v>
      </c>
      <c r="B722" s="253">
        <f>SUM(B723:B726)</f>
        <v>0</v>
      </c>
    </row>
    <row r="723" spans="1:2" ht="21" customHeight="1">
      <c r="A723" s="256" t="s">
        <v>636</v>
      </c>
      <c r="B723" s="254"/>
    </row>
    <row r="724" spans="1:2" ht="21" customHeight="1">
      <c r="A724" s="256" t="s">
        <v>637</v>
      </c>
      <c r="B724" s="253"/>
    </row>
    <row r="725" spans="1:2" ht="21" customHeight="1">
      <c r="A725" s="256" t="s">
        <v>638</v>
      </c>
      <c r="B725" s="254"/>
    </row>
    <row r="726" spans="1:2" ht="21" customHeight="1">
      <c r="A726" s="256" t="s">
        <v>639</v>
      </c>
      <c r="B726" s="254"/>
    </row>
    <row r="727" spans="1:2" ht="21" customHeight="1">
      <c r="A727" s="256" t="s">
        <v>640</v>
      </c>
      <c r="B727" s="245">
        <f>SUM(B728:B733)</f>
        <v>0</v>
      </c>
    </row>
    <row r="728" spans="1:2" ht="21" customHeight="1">
      <c r="A728" s="256" t="s">
        <v>641</v>
      </c>
      <c r="B728" s="245"/>
    </row>
    <row r="729" spans="1:2" ht="21" customHeight="1">
      <c r="A729" s="256" t="s">
        <v>642</v>
      </c>
      <c r="B729" s="245"/>
    </row>
    <row r="730" spans="1:2" ht="21" customHeight="1">
      <c r="A730" s="256" t="s">
        <v>643</v>
      </c>
      <c r="B730" s="245"/>
    </row>
    <row r="731" spans="1:2" ht="21" customHeight="1">
      <c r="A731" s="256" t="s">
        <v>1104</v>
      </c>
      <c r="B731" s="245"/>
    </row>
    <row r="732" spans="1:2" ht="21" customHeight="1">
      <c r="A732" s="256" t="s">
        <v>644</v>
      </c>
      <c r="B732" s="245"/>
    </row>
    <row r="733" spans="1:2" ht="21" customHeight="1">
      <c r="A733" s="256" t="s">
        <v>645</v>
      </c>
      <c r="B733" s="245"/>
    </row>
    <row r="734" spans="1:2" ht="21" customHeight="1">
      <c r="A734" s="256" t="s">
        <v>1396</v>
      </c>
      <c r="B734" s="245">
        <f>SUM(B735:B739)</f>
        <v>0</v>
      </c>
    </row>
    <row r="735" spans="1:2" ht="21" customHeight="1">
      <c r="A735" s="256" t="s">
        <v>646</v>
      </c>
      <c r="B735" s="245"/>
    </row>
    <row r="736" spans="1:2" ht="21" customHeight="1">
      <c r="A736" s="256" t="s">
        <v>647</v>
      </c>
      <c r="B736" s="245"/>
    </row>
    <row r="737" spans="1:2" ht="21" customHeight="1">
      <c r="A737" s="256" t="s">
        <v>648</v>
      </c>
      <c r="B737" s="245"/>
    </row>
    <row r="738" spans="1:2" ht="21" customHeight="1">
      <c r="A738" s="256" t="s">
        <v>649</v>
      </c>
      <c r="B738" s="245"/>
    </row>
    <row r="739" spans="1:2" ht="21" customHeight="1">
      <c r="A739" s="256" t="s">
        <v>1397</v>
      </c>
      <c r="B739" s="245"/>
    </row>
    <row r="740" spans="1:2" ht="21" customHeight="1">
      <c r="A740" s="256" t="s">
        <v>650</v>
      </c>
      <c r="B740" s="245">
        <f>SUM(B741:B742)</f>
        <v>0</v>
      </c>
    </row>
    <row r="741" spans="1:2" ht="21" customHeight="1">
      <c r="A741" s="256" t="s">
        <v>651</v>
      </c>
      <c r="B741" s="245"/>
    </row>
    <row r="742" spans="1:2" ht="21" customHeight="1">
      <c r="A742" s="256" t="s">
        <v>652</v>
      </c>
      <c r="B742" s="245"/>
    </row>
    <row r="743" spans="1:2" ht="21" customHeight="1">
      <c r="A743" s="256" t="s">
        <v>653</v>
      </c>
      <c r="B743" s="245">
        <f>SUM(B744:B745)</f>
        <v>0</v>
      </c>
    </row>
    <row r="744" spans="1:2" ht="21" customHeight="1">
      <c r="A744" s="256" t="s">
        <v>654</v>
      </c>
      <c r="B744" s="245"/>
    </row>
    <row r="745" spans="1:2" ht="21" customHeight="1">
      <c r="A745" s="256" t="s">
        <v>655</v>
      </c>
      <c r="B745" s="245"/>
    </row>
    <row r="746" spans="1:2" ht="21" customHeight="1">
      <c r="A746" s="256" t="s">
        <v>656</v>
      </c>
      <c r="B746" s="245"/>
    </row>
    <row r="747" spans="1:2" ht="21" customHeight="1">
      <c r="A747" s="256" t="s">
        <v>657</v>
      </c>
      <c r="B747" s="245"/>
    </row>
    <row r="748" spans="1:2" ht="21" customHeight="1">
      <c r="A748" s="256" t="s">
        <v>658</v>
      </c>
      <c r="B748" s="245">
        <f>SUM(B749:B753)</f>
        <v>0</v>
      </c>
    </row>
    <row r="749" spans="1:2" ht="21" customHeight="1">
      <c r="A749" s="256" t="s">
        <v>1105</v>
      </c>
      <c r="B749" s="245"/>
    </row>
    <row r="750" spans="1:2" ht="21" customHeight="1">
      <c r="A750" s="256" t="s">
        <v>1106</v>
      </c>
      <c r="B750" s="245"/>
    </row>
    <row r="751" spans="1:2" ht="21" customHeight="1">
      <c r="A751" s="256" t="s">
        <v>1107</v>
      </c>
      <c r="B751" s="245"/>
    </row>
    <row r="752" spans="1:2" ht="21" customHeight="1">
      <c r="A752" s="256" t="s">
        <v>1108</v>
      </c>
      <c r="B752" s="245"/>
    </row>
    <row r="753" spans="1:2" ht="21" customHeight="1">
      <c r="A753" s="256" t="s">
        <v>1109</v>
      </c>
      <c r="B753" s="245"/>
    </row>
    <row r="754" spans="1:2" ht="21" customHeight="1">
      <c r="A754" s="256" t="s">
        <v>659</v>
      </c>
      <c r="B754" s="245"/>
    </row>
    <row r="755" spans="1:2" ht="21" customHeight="1">
      <c r="A755" s="256" t="s">
        <v>660</v>
      </c>
      <c r="B755" s="245"/>
    </row>
    <row r="756" spans="1:2" ht="21" customHeight="1">
      <c r="A756" s="256" t="s">
        <v>661</v>
      </c>
      <c r="B756" s="245">
        <f>SUM(B757:B770)</f>
        <v>0</v>
      </c>
    </row>
    <row r="757" spans="1:2" ht="21" customHeight="1">
      <c r="A757" s="256" t="s">
        <v>159</v>
      </c>
      <c r="B757" s="245"/>
    </row>
    <row r="758" spans="1:2" ht="21" customHeight="1">
      <c r="A758" s="256" t="s">
        <v>160</v>
      </c>
      <c r="B758" s="245"/>
    </row>
    <row r="759" spans="1:2" ht="21" customHeight="1">
      <c r="A759" s="256" t="s">
        <v>161</v>
      </c>
      <c r="B759" s="245"/>
    </row>
    <row r="760" spans="1:2" ht="21" customHeight="1">
      <c r="A760" s="256" t="s">
        <v>662</v>
      </c>
      <c r="B760" s="245"/>
    </row>
    <row r="761" spans="1:2" ht="21" customHeight="1">
      <c r="A761" s="256" t="s">
        <v>663</v>
      </c>
      <c r="B761" s="245"/>
    </row>
    <row r="762" spans="1:2" ht="21" customHeight="1">
      <c r="A762" s="256" t="s">
        <v>664</v>
      </c>
      <c r="B762" s="245"/>
    </row>
    <row r="763" spans="1:2" ht="21" customHeight="1">
      <c r="A763" s="256" t="s">
        <v>665</v>
      </c>
      <c r="B763" s="245"/>
    </row>
    <row r="764" spans="1:2" ht="21" customHeight="1">
      <c r="A764" s="256" t="s">
        <v>666</v>
      </c>
      <c r="B764" s="245"/>
    </row>
    <row r="765" spans="1:2" ht="21" customHeight="1">
      <c r="A765" s="256" t="s">
        <v>667</v>
      </c>
      <c r="B765" s="245"/>
    </row>
    <row r="766" spans="1:2" ht="21" customHeight="1">
      <c r="A766" s="256" t="s">
        <v>668</v>
      </c>
      <c r="B766" s="245"/>
    </row>
    <row r="767" spans="1:2" ht="21" customHeight="1">
      <c r="A767" s="256" t="s">
        <v>199</v>
      </c>
      <c r="B767" s="245"/>
    </row>
    <row r="768" spans="1:2" ht="21" customHeight="1">
      <c r="A768" s="256" t="s">
        <v>669</v>
      </c>
      <c r="B768" s="245"/>
    </row>
    <row r="769" spans="1:2" ht="21" customHeight="1">
      <c r="A769" s="256" t="s">
        <v>168</v>
      </c>
      <c r="B769" s="245"/>
    </row>
    <row r="770" spans="1:2" ht="21" customHeight="1">
      <c r="A770" s="256" t="s">
        <v>670</v>
      </c>
      <c r="B770" s="245"/>
    </row>
    <row r="771" spans="1:2" ht="21" customHeight="1">
      <c r="A771" s="256" t="s">
        <v>671</v>
      </c>
      <c r="B771" s="245"/>
    </row>
    <row r="772" spans="1:2" ht="21" customHeight="1">
      <c r="A772" s="256" t="s">
        <v>1110</v>
      </c>
      <c r="B772" s="245">
        <f>B773+B784+B785+B788+B789+B790</f>
        <v>5157.860000000001</v>
      </c>
    </row>
    <row r="773" spans="1:2" ht="21" customHeight="1">
      <c r="A773" s="256" t="s">
        <v>672</v>
      </c>
      <c r="B773" s="245">
        <f>SUM(B774:B783)</f>
        <v>647.76</v>
      </c>
    </row>
    <row r="774" spans="1:2" ht="21" customHeight="1">
      <c r="A774" s="256" t="s">
        <v>159</v>
      </c>
      <c r="B774" s="245">
        <v>129.55</v>
      </c>
    </row>
    <row r="775" spans="1:2" ht="21" customHeight="1">
      <c r="A775" s="256" t="s">
        <v>160</v>
      </c>
      <c r="B775" s="245"/>
    </row>
    <row r="776" spans="1:2" ht="21" customHeight="1">
      <c r="A776" s="256" t="s">
        <v>161</v>
      </c>
      <c r="B776" s="245"/>
    </row>
    <row r="777" spans="1:2" ht="21" customHeight="1">
      <c r="A777" s="256" t="s">
        <v>673</v>
      </c>
      <c r="B777" s="245">
        <v>181.42</v>
      </c>
    </row>
    <row r="778" spans="1:2" ht="21" customHeight="1">
      <c r="A778" s="256" t="s">
        <v>674</v>
      </c>
      <c r="B778" s="245"/>
    </row>
    <row r="779" spans="1:2" ht="21" customHeight="1">
      <c r="A779" s="256" t="s">
        <v>675</v>
      </c>
      <c r="B779" s="245"/>
    </row>
    <row r="780" spans="1:2" ht="21" customHeight="1">
      <c r="A780" s="256" t="s">
        <v>676</v>
      </c>
      <c r="B780" s="245">
        <v>186.79</v>
      </c>
    </row>
    <row r="781" spans="1:2" ht="21" customHeight="1">
      <c r="A781" s="256" t="s">
        <v>677</v>
      </c>
      <c r="B781" s="245"/>
    </row>
    <row r="782" spans="1:2" ht="21" customHeight="1">
      <c r="A782" s="256" t="s">
        <v>678</v>
      </c>
      <c r="B782" s="245"/>
    </row>
    <row r="783" spans="1:2" ht="21" customHeight="1">
      <c r="A783" s="256" t="s">
        <v>679</v>
      </c>
      <c r="B783" s="245">
        <v>150</v>
      </c>
    </row>
    <row r="784" spans="1:2" ht="21" customHeight="1">
      <c r="A784" s="256" t="s">
        <v>680</v>
      </c>
      <c r="B784" s="245">
        <v>335.86</v>
      </c>
    </row>
    <row r="785" spans="1:2" ht="21" customHeight="1">
      <c r="A785" s="256" t="s">
        <v>681</v>
      </c>
      <c r="B785" s="245">
        <f>SUM(B786:B787)</f>
        <v>3090</v>
      </c>
    </row>
    <row r="786" spans="1:2" ht="21" customHeight="1">
      <c r="A786" s="256" t="s">
        <v>682</v>
      </c>
      <c r="B786" s="245">
        <v>2830</v>
      </c>
    </row>
    <row r="787" spans="1:2" ht="21" customHeight="1">
      <c r="A787" s="256" t="s">
        <v>683</v>
      </c>
      <c r="B787" s="245">
        <v>260</v>
      </c>
    </row>
    <row r="788" spans="1:2" ht="21" customHeight="1">
      <c r="A788" s="256" t="s">
        <v>684</v>
      </c>
      <c r="B788" s="245">
        <v>954.18</v>
      </c>
    </row>
    <row r="789" spans="1:2" ht="21" customHeight="1">
      <c r="A789" s="256" t="s">
        <v>685</v>
      </c>
      <c r="B789" s="245">
        <v>130.06</v>
      </c>
    </row>
    <row r="790" spans="1:2" ht="21" customHeight="1">
      <c r="A790" s="256" t="s">
        <v>686</v>
      </c>
      <c r="B790" s="245"/>
    </row>
    <row r="791" spans="1:2" ht="21" customHeight="1">
      <c r="A791" s="256" t="s">
        <v>1111</v>
      </c>
      <c r="B791" s="245">
        <f>B792+B818+B843+B871+B882+B889+B896+B899</f>
        <v>12073.43</v>
      </c>
    </row>
    <row r="792" spans="1:2" ht="21" customHeight="1">
      <c r="A792" s="256" t="s">
        <v>1398</v>
      </c>
      <c r="B792" s="245">
        <f>SUM(B793:B817)</f>
        <v>3738.6700000000005</v>
      </c>
    </row>
    <row r="793" spans="1:2" ht="21" customHeight="1">
      <c r="A793" s="256" t="s">
        <v>159</v>
      </c>
      <c r="B793" s="245">
        <v>537.57</v>
      </c>
    </row>
    <row r="794" spans="1:2" ht="21" customHeight="1">
      <c r="A794" s="256" t="s">
        <v>160</v>
      </c>
      <c r="B794" s="245"/>
    </row>
    <row r="795" spans="1:2" ht="21" customHeight="1">
      <c r="A795" s="256" t="s">
        <v>161</v>
      </c>
      <c r="B795" s="245"/>
    </row>
    <row r="796" spans="1:2" ht="21" customHeight="1">
      <c r="A796" s="256" t="s">
        <v>168</v>
      </c>
      <c r="B796" s="245">
        <v>3002.04</v>
      </c>
    </row>
    <row r="797" spans="1:2" ht="21" customHeight="1">
      <c r="A797" s="256" t="s">
        <v>688</v>
      </c>
      <c r="B797" s="245"/>
    </row>
    <row r="798" spans="1:2" ht="21" customHeight="1">
      <c r="A798" s="256" t="s">
        <v>689</v>
      </c>
      <c r="B798" s="245"/>
    </row>
    <row r="799" spans="1:2" ht="21" customHeight="1">
      <c r="A799" s="256" t="s">
        <v>690</v>
      </c>
      <c r="B799" s="245">
        <v>142.3</v>
      </c>
    </row>
    <row r="800" spans="1:2" ht="21" customHeight="1">
      <c r="A800" s="256" t="s">
        <v>691</v>
      </c>
      <c r="B800" s="245">
        <v>20</v>
      </c>
    </row>
    <row r="801" spans="1:2" ht="21" customHeight="1">
      <c r="A801" s="256" t="s">
        <v>692</v>
      </c>
      <c r="B801" s="245">
        <v>36.76</v>
      </c>
    </row>
    <row r="802" spans="1:2" ht="21" customHeight="1">
      <c r="A802" s="256" t="s">
        <v>693</v>
      </c>
      <c r="B802" s="245"/>
    </row>
    <row r="803" spans="1:2" ht="21" customHeight="1">
      <c r="A803" s="256" t="s">
        <v>726</v>
      </c>
      <c r="B803" s="245"/>
    </row>
    <row r="804" spans="1:2" ht="21" customHeight="1">
      <c r="A804" s="256" t="s">
        <v>694</v>
      </c>
      <c r="B804" s="245"/>
    </row>
    <row r="805" spans="1:2" ht="21" customHeight="1">
      <c r="A805" s="256" t="s">
        <v>695</v>
      </c>
      <c r="B805" s="245"/>
    </row>
    <row r="806" spans="1:2" ht="21" customHeight="1">
      <c r="A806" s="256" t="s">
        <v>696</v>
      </c>
      <c r="B806" s="245"/>
    </row>
    <row r="807" spans="1:2" ht="21" customHeight="1">
      <c r="A807" s="256" t="s">
        <v>697</v>
      </c>
      <c r="B807" s="245"/>
    </row>
    <row r="808" spans="1:2" ht="21" customHeight="1">
      <c r="A808" s="256" t="s">
        <v>698</v>
      </c>
      <c r="B808" s="245"/>
    </row>
    <row r="809" spans="1:2" ht="21" customHeight="1">
      <c r="A809" s="256" t="s">
        <v>699</v>
      </c>
      <c r="B809" s="245"/>
    </row>
    <row r="810" spans="1:2" ht="21" customHeight="1">
      <c r="A810" s="256" t="s">
        <v>700</v>
      </c>
      <c r="B810" s="245"/>
    </row>
    <row r="811" spans="1:2" ht="21" customHeight="1">
      <c r="A811" s="256" t="s">
        <v>701</v>
      </c>
      <c r="B811" s="245"/>
    </row>
    <row r="812" spans="1:2" ht="21" customHeight="1">
      <c r="A812" s="256" t="s">
        <v>702</v>
      </c>
      <c r="B812" s="245"/>
    </row>
    <row r="813" spans="1:2" ht="21" customHeight="1">
      <c r="A813" s="256" t="s">
        <v>703</v>
      </c>
      <c r="B813" s="245"/>
    </row>
    <row r="814" spans="1:2" ht="21" customHeight="1">
      <c r="A814" s="256" t="s">
        <v>704</v>
      </c>
      <c r="B814" s="245"/>
    </row>
    <row r="815" spans="1:2" ht="21" customHeight="1">
      <c r="A815" s="256" t="s">
        <v>705</v>
      </c>
      <c r="B815" s="245"/>
    </row>
    <row r="816" spans="1:2" ht="21" customHeight="1">
      <c r="A816" s="256" t="s">
        <v>1399</v>
      </c>
      <c r="B816" s="245"/>
    </row>
    <row r="817" spans="1:2" ht="21" customHeight="1">
      <c r="A817" s="256" t="s">
        <v>706</v>
      </c>
      <c r="B817" s="245"/>
    </row>
    <row r="818" spans="1:2" ht="21" customHeight="1">
      <c r="A818" s="256" t="s">
        <v>707</v>
      </c>
      <c r="B818" s="245">
        <f>SUM(B819:B842)</f>
        <v>2404.76</v>
      </c>
    </row>
    <row r="819" spans="1:2" ht="21" customHeight="1">
      <c r="A819" s="256" t="s">
        <v>159</v>
      </c>
      <c r="B819" s="245">
        <v>150.54</v>
      </c>
    </row>
    <row r="820" spans="1:2" ht="21" customHeight="1">
      <c r="A820" s="256" t="s">
        <v>160</v>
      </c>
      <c r="B820" s="245"/>
    </row>
    <row r="821" spans="1:2" ht="21" customHeight="1">
      <c r="A821" s="256" t="s">
        <v>161</v>
      </c>
      <c r="B821" s="245"/>
    </row>
    <row r="822" spans="1:2" ht="21" customHeight="1">
      <c r="A822" s="256" t="s">
        <v>708</v>
      </c>
      <c r="B822" s="245">
        <v>1744.22</v>
      </c>
    </row>
    <row r="823" spans="1:2" ht="21" customHeight="1">
      <c r="A823" s="256" t="s">
        <v>1400</v>
      </c>
      <c r="B823" s="245">
        <v>500</v>
      </c>
    </row>
    <row r="824" spans="1:2" ht="21" customHeight="1">
      <c r="A824" s="256" t="s">
        <v>709</v>
      </c>
      <c r="B824" s="245"/>
    </row>
    <row r="825" spans="1:2" ht="21" customHeight="1">
      <c r="A825" s="256" t="s">
        <v>710</v>
      </c>
      <c r="B825" s="245"/>
    </row>
    <row r="826" spans="1:2" ht="21" customHeight="1">
      <c r="A826" s="256" t="s">
        <v>711</v>
      </c>
      <c r="B826" s="245"/>
    </row>
    <row r="827" spans="1:2" ht="21" customHeight="1">
      <c r="A827" s="256" t="s">
        <v>712</v>
      </c>
      <c r="B827" s="245"/>
    </row>
    <row r="828" spans="1:2" ht="21" customHeight="1">
      <c r="A828" s="256" t="s">
        <v>713</v>
      </c>
      <c r="B828" s="245"/>
    </row>
    <row r="829" spans="1:2" ht="21" customHeight="1">
      <c r="A829" s="256" t="s">
        <v>714</v>
      </c>
      <c r="B829" s="245"/>
    </row>
    <row r="830" spans="1:2" ht="21" customHeight="1">
      <c r="A830" s="256" t="s">
        <v>715</v>
      </c>
      <c r="B830" s="245"/>
    </row>
    <row r="831" spans="1:2" ht="21" customHeight="1">
      <c r="A831" s="256" t="s">
        <v>716</v>
      </c>
      <c r="B831" s="245"/>
    </row>
    <row r="832" spans="1:2" ht="21" customHeight="1">
      <c r="A832" s="256" t="s">
        <v>717</v>
      </c>
      <c r="B832" s="245"/>
    </row>
    <row r="833" spans="1:2" ht="21" customHeight="1">
      <c r="A833" s="256" t="s">
        <v>718</v>
      </c>
      <c r="B833" s="245"/>
    </row>
    <row r="834" spans="1:2" ht="21" customHeight="1">
      <c r="A834" s="256" t="s">
        <v>719</v>
      </c>
      <c r="B834" s="245"/>
    </row>
    <row r="835" spans="1:2" ht="21" customHeight="1">
      <c r="A835" s="256" t="s">
        <v>720</v>
      </c>
      <c r="B835" s="245"/>
    </row>
    <row r="836" spans="1:2" ht="21" customHeight="1">
      <c r="A836" s="256" t="s">
        <v>721</v>
      </c>
      <c r="B836" s="245"/>
    </row>
    <row r="837" spans="1:2" ht="21" customHeight="1">
      <c r="A837" s="256" t="s">
        <v>722</v>
      </c>
      <c r="B837" s="245"/>
    </row>
    <row r="838" spans="1:2" ht="21" customHeight="1">
      <c r="A838" s="256" t="s">
        <v>723</v>
      </c>
      <c r="B838" s="245">
        <v>10</v>
      </c>
    </row>
    <row r="839" spans="1:2" ht="21" customHeight="1">
      <c r="A839" s="256" t="s">
        <v>724</v>
      </c>
      <c r="B839" s="245"/>
    </row>
    <row r="840" spans="1:2" ht="21" customHeight="1">
      <c r="A840" s="256" t="s">
        <v>725</v>
      </c>
      <c r="B840" s="245"/>
    </row>
    <row r="841" spans="1:2" ht="21" customHeight="1">
      <c r="A841" s="256" t="s">
        <v>726</v>
      </c>
      <c r="B841" s="245"/>
    </row>
    <row r="842" spans="1:2" ht="21" customHeight="1">
      <c r="A842" s="256" t="s">
        <v>727</v>
      </c>
      <c r="B842" s="245"/>
    </row>
    <row r="843" spans="1:2" ht="21" customHeight="1">
      <c r="A843" s="256" t="s">
        <v>728</v>
      </c>
      <c r="B843" s="245">
        <f>SUM(B844:B870)</f>
        <v>2667.6299999999997</v>
      </c>
    </row>
    <row r="844" spans="1:2" ht="21" customHeight="1">
      <c r="A844" s="256" t="s">
        <v>159</v>
      </c>
      <c r="B844" s="245">
        <v>307.42</v>
      </c>
    </row>
    <row r="845" spans="1:2" ht="21" customHeight="1">
      <c r="A845" s="256" t="s">
        <v>160</v>
      </c>
      <c r="B845" s="245"/>
    </row>
    <row r="846" spans="1:2" ht="21" customHeight="1">
      <c r="A846" s="256" t="s">
        <v>161</v>
      </c>
      <c r="B846" s="245"/>
    </row>
    <row r="847" spans="1:2" ht="21" customHeight="1">
      <c r="A847" s="256" t="s">
        <v>729</v>
      </c>
      <c r="B847" s="245">
        <v>484.93</v>
      </c>
    </row>
    <row r="848" spans="1:2" ht="21" customHeight="1">
      <c r="A848" s="256" t="s">
        <v>730</v>
      </c>
      <c r="B848" s="245"/>
    </row>
    <row r="849" spans="1:2" ht="21" customHeight="1">
      <c r="A849" s="256" t="s">
        <v>731</v>
      </c>
      <c r="B849" s="245"/>
    </row>
    <row r="850" spans="1:2" ht="21" customHeight="1">
      <c r="A850" s="256" t="s">
        <v>732</v>
      </c>
      <c r="B850" s="245">
        <v>627.31</v>
      </c>
    </row>
    <row r="851" spans="1:2" ht="21" customHeight="1">
      <c r="A851" s="256" t="s">
        <v>733</v>
      </c>
      <c r="B851" s="245"/>
    </row>
    <row r="852" spans="1:2" ht="21" customHeight="1">
      <c r="A852" s="256" t="s">
        <v>734</v>
      </c>
      <c r="B852" s="245"/>
    </row>
    <row r="853" spans="1:2" ht="21" customHeight="1">
      <c r="A853" s="256" t="s">
        <v>735</v>
      </c>
      <c r="B853" s="245">
        <v>577.26</v>
      </c>
    </row>
    <row r="854" spans="1:2" ht="21" customHeight="1">
      <c r="A854" s="256" t="s">
        <v>736</v>
      </c>
      <c r="B854" s="245">
        <v>192.55</v>
      </c>
    </row>
    <row r="855" spans="1:2" ht="21" customHeight="1">
      <c r="A855" s="256" t="s">
        <v>737</v>
      </c>
      <c r="B855" s="245"/>
    </row>
    <row r="856" spans="1:2" ht="21" customHeight="1">
      <c r="A856" s="256" t="s">
        <v>738</v>
      </c>
      <c r="B856" s="245"/>
    </row>
    <row r="857" spans="1:2" ht="21" customHeight="1">
      <c r="A857" s="256" t="s">
        <v>739</v>
      </c>
      <c r="B857" s="245">
        <v>178.16</v>
      </c>
    </row>
    <row r="858" spans="1:2" ht="21" customHeight="1">
      <c r="A858" s="256" t="s">
        <v>740</v>
      </c>
      <c r="B858" s="245"/>
    </row>
    <row r="859" spans="1:2" ht="21" customHeight="1">
      <c r="A859" s="256" t="s">
        <v>1401</v>
      </c>
      <c r="B859" s="245"/>
    </row>
    <row r="860" spans="1:2" ht="21" customHeight="1">
      <c r="A860" s="256" t="s">
        <v>741</v>
      </c>
      <c r="B860" s="245"/>
    </row>
    <row r="861" spans="1:2" ht="21" customHeight="1">
      <c r="A861" s="256" t="s">
        <v>742</v>
      </c>
      <c r="B861" s="245"/>
    </row>
    <row r="862" spans="1:2" ht="21" customHeight="1">
      <c r="A862" s="256" t="s">
        <v>743</v>
      </c>
      <c r="B862" s="245"/>
    </row>
    <row r="863" spans="1:2" ht="21" customHeight="1">
      <c r="A863" s="256" t="s">
        <v>744</v>
      </c>
      <c r="B863" s="245"/>
    </row>
    <row r="864" spans="1:2" ht="21" customHeight="1">
      <c r="A864" s="256" t="s">
        <v>745</v>
      </c>
      <c r="B864" s="245"/>
    </row>
    <row r="865" spans="1:2" ht="21" customHeight="1">
      <c r="A865" s="256" t="s">
        <v>719</v>
      </c>
      <c r="B865" s="245"/>
    </row>
    <row r="866" spans="1:2" ht="21" customHeight="1">
      <c r="A866" s="256" t="s">
        <v>1402</v>
      </c>
      <c r="B866" s="245"/>
    </row>
    <row r="867" spans="1:2" ht="21" customHeight="1">
      <c r="A867" s="256" t="s">
        <v>746</v>
      </c>
      <c r="B867" s="245"/>
    </row>
    <row r="868" spans="1:2" ht="21" customHeight="1">
      <c r="A868" s="256" t="s">
        <v>748</v>
      </c>
      <c r="B868" s="245"/>
    </row>
    <row r="869" spans="1:2" ht="21" customHeight="1">
      <c r="A869" s="256" t="s">
        <v>1403</v>
      </c>
      <c r="B869" s="245"/>
    </row>
    <row r="870" spans="1:2" ht="21" customHeight="1">
      <c r="A870" s="256" t="s">
        <v>747</v>
      </c>
      <c r="B870" s="245">
        <v>300</v>
      </c>
    </row>
    <row r="871" spans="1:2" ht="21" customHeight="1">
      <c r="A871" s="256" t="s">
        <v>749</v>
      </c>
      <c r="B871" s="245">
        <f>SUM(B872:B881)</f>
        <v>2186.37</v>
      </c>
    </row>
    <row r="872" spans="1:2" ht="21" customHeight="1">
      <c r="A872" s="256" t="s">
        <v>159</v>
      </c>
      <c r="B872" s="245">
        <v>369.7</v>
      </c>
    </row>
    <row r="873" spans="1:2" ht="21" customHeight="1">
      <c r="A873" s="256" t="s">
        <v>160</v>
      </c>
      <c r="B873" s="245"/>
    </row>
    <row r="874" spans="1:2" ht="21" customHeight="1">
      <c r="A874" s="256" t="s">
        <v>161</v>
      </c>
      <c r="B874" s="245"/>
    </row>
    <row r="875" spans="1:2" ht="21" customHeight="1">
      <c r="A875" s="256" t="s">
        <v>750</v>
      </c>
      <c r="B875" s="245"/>
    </row>
    <row r="876" spans="1:2" ht="21" customHeight="1">
      <c r="A876" s="256" t="s">
        <v>751</v>
      </c>
      <c r="B876" s="245">
        <v>500</v>
      </c>
    </row>
    <row r="877" spans="1:2" ht="21" customHeight="1">
      <c r="A877" s="256" t="s">
        <v>752</v>
      </c>
      <c r="B877" s="245"/>
    </row>
    <row r="878" spans="1:2" ht="21" customHeight="1">
      <c r="A878" s="256" t="s">
        <v>753</v>
      </c>
      <c r="B878" s="245"/>
    </row>
    <row r="879" spans="1:2" ht="21" customHeight="1">
      <c r="A879" s="256" t="s">
        <v>1112</v>
      </c>
      <c r="B879" s="245"/>
    </row>
    <row r="880" spans="1:2" ht="21" customHeight="1">
      <c r="A880" s="256" t="s">
        <v>754</v>
      </c>
      <c r="B880" s="245">
        <v>128.67</v>
      </c>
    </row>
    <row r="881" spans="1:2" ht="21" customHeight="1">
      <c r="A881" s="256" t="s">
        <v>755</v>
      </c>
      <c r="B881" s="245">
        <v>1188</v>
      </c>
    </row>
    <row r="882" spans="1:2" ht="21" customHeight="1">
      <c r="A882" s="256" t="s">
        <v>756</v>
      </c>
      <c r="B882" s="245">
        <f>SUM(B883:B888)</f>
        <v>1026</v>
      </c>
    </row>
    <row r="883" spans="1:2" ht="21" customHeight="1">
      <c r="A883" s="256" t="s">
        <v>1404</v>
      </c>
      <c r="B883" s="245">
        <v>300</v>
      </c>
    </row>
    <row r="884" spans="1:2" ht="21" customHeight="1">
      <c r="A884" s="256" t="s">
        <v>757</v>
      </c>
      <c r="B884" s="245"/>
    </row>
    <row r="885" spans="1:2" ht="21" customHeight="1">
      <c r="A885" s="256" t="s">
        <v>758</v>
      </c>
      <c r="B885" s="245">
        <v>726</v>
      </c>
    </row>
    <row r="886" spans="1:2" ht="21" customHeight="1">
      <c r="A886" s="256" t="s">
        <v>759</v>
      </c>
      <c r="B886" s="245"/>
    </row>
    <row r="887" spans="1:2" ht="21" customHeight="1">
      <c r="A887" s="256" t="s">
        <v>760</v>
      </c>
      <c r="B887" s="245"/>
    </row>
    <row r="888" spans="1:2" ht="21" customHeight="1">
      <c r="A888" s="256" t="s">
        <v>761</v>
      </c>
      <c r="B888" s="245"/>
    </row>
    <row r="889" spans="1:2" ht="21" customHeight="1">
      <c r="A889" s="256" t="s">
        <v>762</v>
      </c>
      <c r="B889" s="245">
        <f>SUM(B890:B895)</f>
        <v>50</v>
      </c>
    </row>
    <row r="890" spans="1:2" ht="21" customHeight="1">
      <c r="A890" s="256" t="s">
        <v>763</v>
      </c>
      <c r="B890" s="245"/>
    </row>
    <row r="891" spans="1:2" ht="21" customHeight="1">
      <c r="A891" s="256" t="s">
        <v>764</v>
      </c>
      <c r="B891" s="245"/>
    </row>
    <row r="892" spans="1:2" ht="21" customHeight="1">
      <c r="A892" s="256" t="s">
        <v>765</v>
      </c>
      <c r="B892" s="245">
        <v>50</v>
      </c>
    </row>
    <row r="893" spans="1:2" ht="21" customHeight="1">
      <c r="A893" s="256" t="s">
        <v>766</v>
      </c>
      <c r="B893" s="245"/>
    </row>
    <row r="894" spans="1:2" ht="21" customHeight="1">
      <c r="A894" s="256" t="s">
        <v>767</v>
      </c>
      <c r="B894" s="245"/>
    </row>
    <row r="895" spans="1:2" ht="21" customHeight="1">
      <c r="A895" s="256" t="s">
        <v>768</v>
      </c>
      <c r="B895" s="245"/>
    </row>
    <row r="896" spans="1:2" ht="21" customHeight="1">
      <c r="A896" s="256" t="s">
        <v>769</v>
      </c>
      <c r="B896" s="245">
        <f>SUM(B897:B898)</f>
        <v>0</v>
      </c>
    </row>
    <row r="897" spans="1:2" ht="21" customHeight="1">
      <c r="A897" s="256" t="s">
        <v>770</v>
      </c>
      <c r="B897" s="245"/>
    </row>
    <row r="898" spans="1:2" ht="21" customHeight="1">
      <c r="A898" s="256" t="s">
        <v>771</v>
      </c>
      <c r="B898" s="245"/>
    </row>
    <row r="899" spans="1:2" ht="21" customHeight="1">
      <c r="A899" s="256" t="s">
        <v>772</v>
      </c>
      <c r="B899" s="245">
        <f>SUM(B900:B901)</f>
        <v>0</v>
      </c>
    </row>
    <row r="900" spans="1:2" ht="21" customHeight="1">
      <c r="A900" s="256" t="s">
        <v>773</v>
      </c>
      <c r="B900" s="245"/>
    </row>
    <row r="901" spans="1:2" ht="21" customHeight="1">
      <c r="A901" s="256" t="s">
        <v>774</v>
      </c>
      <c r="B901" s="245"/>
    </row>
    <row r="902" spans="1:2" ht="21" customHeight="1">
      <c r="A902" s="256" t="s">
        <v>1113</v>
      </c>
      <c r="B902" s="245">
        <f>B903+B926+B936+B946+B951+B958+B963</f>
        <v>2690.77</v>
      </c>
    </row>
    <row r="903" spans="1:2" ht="21" customHeight="1">
      <c r="A903" s="256" t="s">
        <v>775</v>
      </c>
      <c r="B903" s="245">
        <f>SUM(B904:B925)</f>
        <v>2490.77</v>
      </c>
    </row>
    <row r="904" spans="1:2" ht="21" customHeight="1">
      <c r="A904" s="256" t="s">
        <v>159</v>
      </c>
      <c r="B904" s="245">
        <v>654.36</v>
      </c>
    </row>
    <row r="905" spans="1:2" ht="21" customHeight="1">
      <c r="A905" s="256" t="s">
        <v>160</v>
      </c>
      <c r="B905" s="245"/>
    </row>
    <row r="906" spans="1:2" ht="21" customHeight="1">
      <c r="A906" s="256" t="s">
        <v>161</v>
      </c>
      <c r="B906" s="245"/>
    </row>
    <row r="907" spans="1:2" ht="21" customHeight="1">
      <c r="A907" s="256" t="s">
        <v>776</v>
      </c>
      <c r="B907" s="245">
        <v>514.6</v>
      </c>
    </row>
    <row r="908" spans="1:2" ht="21" customHeight="1">
      <c r="A908" s="256" t="s">
        <v>777</v>
      </c>
      <c r="B908" s="245">
        <v>884.2</v>
      </c>
    </row>
    <row r="909" spans="1:2" ht="21" customHeight="1">
      <c r="A909" s="256" t="s">
        <v>778</v>
      </c>
      <c r="B909" s="245"/>
    </row>
    <row r="910" spans="1:2" ht="21" customHeight="1">
      <c r="A910" s="256" t="s">
        <v>779</v>
      </c>
      <c r="B910" s="245"/>
    </row>
    <row r="911" spans="1:2" ht="21" customHeight="1">
      <c r="A911" s="256" t="s">
        <v>780</v>
      </c>
      <c r="B911" s="245"/>
    </row>
    <row r="912" spans="1:2" ht="21" customHeight="1">
      <c r="A912" s="256" t="s">
        <v>781</v>
      </c>
      <c r="B912" s="245">
        <v>437.61</v>
      </c>
    </row>
    <row r="913" spans="1:2" ht="21" customHeight="1">
      <c r="A913" s="256" t="s">
        <v>782</v>
      </c>
      <c r="B913" s="245"/>
    </row>
    <row r="914" spans="1:2" ht="21" customHeight="1">
      <c r="A914" s="256" t="s">
        <v>783</v>
      </c>
      <c r="B914" s="245"/>
    </row>
    <row r="915" spans="1:2" ht="21" customHeight="1">
      <c r="A915" s="256" t="s">
        <v>784</v>
      </c>
      <c r="B915" s="245"/>
    </row>
    <row r="916" spans="1:2" ht="21" customHeight="1">
      <c r="A916" s="256" t="s">
        <v>785</v>
      </c>
      <c r="B916" s="245"/>
    </row>
    <row r="917" spans="1:2" ht="21" customHeight="1">
      <c r="A917" s="256" t="s">
        <v>786</v>
      </c>
      <c r="B917" s="245"/>
    </row>
    <row r="918" spans="1:2" ht="21" customHeight="1">
      <c r="A918" s="256" t="s">
        <v>787</v>
      </c>
      <c r="B918" s="245"/>
    </row>
    <row r="919" spans="1:2" ht="21" customHeight="1">
      <c r="A919" s="256" t="s">
        <v>788</v>
      </c>
      <c r="B919" s="245"/>
    </row>
    <row r="920" spans="1:2" ht="21" customHeight="1">
      <c r="A920" s="256" t="s">
        <v>789</v>
      </c>
      <c r="B920" s="245"/>
    </row>
    <row r="921" spans="1:2" ht="21" customHeight="1">
      <c r="A921" s="256" t="s">
        <v>790</v>
      </c>
      <c r="B921" s="245"/>
    </row>
    <row r="922" spans="1:2" ht="21" customHeight="1">
      <c r="A922" s="256" t="s">
        <v>791</v>
      </c>
      <c r="B922" s="245"/>
    </row>
    <row r="923" spans="1:2" ht="21" customHeight="1">
      <c r="A923" s="256" t="s">
        <v>792</v>
      </c>
      <c r="B923" s="245"/>
    </row>
    <row r="924" spans="1:2" ht="21" customHeight="1">
      <c r="A924" s="256" t="s">
        <v>793</v>
      </c>
      <c r="B924" s="245"/>
    </row>
    <row r="925" spans="1:2" ht="21" customHeight="1">
      <c r="A925" s="256" t="s">
        <v>794</v>
      </c>
      <c r="B925" s="245"/>
    </row>
    <row r="926" spans="1:2" ht="21" customHeight="1">
      <c r="A926" s="256" t="s">
        <v>795</v>
      </c>
      <c r="B926" s="245">
        <f>SUM(B927:B935)</f>
        <v>0</v>
      </c>
    </row>
    <row r="927" spans="1:2" ht="21" customHeight="1">
      <c r="A927" s="256" t="s">
        <v>159</v>
      </c>
      <c r="B927" s="245"/>
    </row>
    <row r="928" spans="1:2" ht="21" customHeight="1">
      <c r="A928" s="256" t="s">
        <v>160</v>
      </c>
      <c r="B928" s="245"/>
    </row>
    <row r="929" spans="1:2" ht="21" customHeight="1">
      <c r="A929" s="256" t="s">
        <v>161</v>
      </c>
      <c r="B929" s="245"/>
    </row>
    <row r="930" spans="1:2" ht="21" customHeight="1">
      <c r="A930" s="256" t="s">
        <v>796</v>
      </c>
      <c r="B930" s="245"/>
    </row>
    <row r="931" spans="1:2" ht="21" customHeight="1">
      <c r="A931" s="256" t="s">
        <v>797</v>
      </c>
      <c r="B931" s="245"/>
    </row>
    <row r="932" spans="1:2" ht="21" customHeight="1">
      <c r="A932" s="256" t="s">
        <v>798</v>
      </c>
      <c r="B932" s="245"/>
    </row>
    <row r="933" spans="1:2" ht="21" customHeight="1">
      <c r="A933" s="256" t="s">
        <v>799</v>
      </c>
      <c r="B933" s="245"/>
    </row>
    <row r="934" spans="1:2" ht="21" customHeight="1">
      <c r="A934" s="256" t="s">
        <v>800</v>
      </c>
      <c r="B934" s="245"/>
    </row>
    <row r="935" spans="1:2" ht="21" customHeight="1">
      <c r="A935" s="256" t="s">
        <v>801</v>
      </c>
      <c r="B935" s="245"/>
    </row>
    <row r="936" spans="1:2" ht="21" customHeight="1">
      <c r="A936" s="256" t="s">
        <v>802</v>
      </c>
      <c r="B936" s="245">
        <f>SUM(B937:B945)</f>
        <v>0</v>
      </c>
    </row>
    <row r="937" spans="1:2" ht="21" customHeight="1">
      <c r="A937" s="256" t="s">
        <v>159</v>
      </c>
      <c r="B937" s="245"/>
    </row>
    <row r="938" spans="1:2" ht="21" customHeight="1">
      <c r="A938" s="256" t="s">
        <v>160</v>
      </c>
      <c r="B938" s="245"/>
    </row>
    <row r="939" spans="1:2" ht="21" customHeight="1">
      <c r="A939" s="256" t="s">
        <v>161</v>
      </c>
      <c r="B939" s="245"/>
    </row>
    <row r="940" spans="1:2" ht="21" customHeight="1">
      <c r="A940" s="256" t="s">
        <v>803</v>
      </c>
      <c r="B940" s="245"/>
    </row>
    <row r="941" spans="1:2" ht="21" customHeight="1">
      <c r="A941" s="256" t="s">
        <v>804</v>
      </c>
      <c r="B941" s="245"/>
    </row>
    <row r="942" spans="1:2" ht="21" customHeight="1">
      <c r="A942" s="256" t="s">
        <v>805</v>
      </c>
      <c r="B942" s="245"/>
    </row>
    <row r="943" spans="1:2" ht="21" customHeight="1">
      <c r="A943" s="256" t="s">
        <v>806</v>
      </c>
      <c r="B943" s="245"/>
    </row>
    <row r="944" spans="1:2" ht="21" customHeight="1">
      <c r="A944" s="256" t="s">
        <v>807</v>
      </c>
      <c r="B944" s="245"/>
    </row>
    <row r="945" spans="1:2" ht="21" customHeight="1">
      <c r="A945" s="256" t="s">
        <v>808</v>
      </c>
      <c r="B945" s="245"/>
    </row>
    <row r="946" spans="1:2" ht="21" customHeight="1">
      <c r="A946" s="256" t="s">
        <v>809</v>
      </c>
      <c r="B946" s="245">
        <f>SUM(B947:B950)</f>
        <v>0</v>
      </c>
    </row>
    <row r="947" spans="1:2" ht="21" customHeight="1">
      <c r="A947" s="256" t="s">
        <v>810</v>
      </c>
      <c r="B947" s="245"/>
    </row>
    <row r="948" spans="1:2" ht="21" customHeight="1">
      <c r="A948" s="256" t="s">
        <v>811</v>
      </c>
      <c r="B948" s="245"/>
    </row>
    <row r="949" spans="1:2" ht="21" customHeight="1">
      <c r="A949" s="256" t="s">
        <v>812</v>
      </c>
      <c r="B949" s="245"/>
    </row>
    <row r="950" spans="1:2" ht="21" customHeight="1">
      <c r="A950" s="256" t="s">
        <v>813</v>
      </c>
      <c r="B950" s="245"/>
    </row>
    <row r="951" spans="1:2" ht="21" customHeight="1">
      <c r="A951" s="256" t="s">
        <v>814</v>
      </c>
      <c r="B951" s="245">
        <f>SUM(B952:B957)</f>
        <v>0</v>
      </c>
    </row>
    <row r="952" spans="1:2" ht="21" customHeight="1">
      <c r="A952" s="256" t="s">
        <v>159</v>
      </c>
      <c r="B952" s="245"/>
    </row>
    <row r="953" spans="1:2" ht="21" customHeight="1">
      <c r="A953" s="256" t="s">
        <v>160</v>
      </c>
      <c r="B953" s="245"/>
    </row>
    <row r="954" spans="1:2" ht="21" customHeight="1">
      <c r="A954" s="256" t="s">
        <v>161</v>
      </c>
      <c r="B954" s="245"/>
    </row>
    <row r="955" spans="1:2" ht="21" customHeight="1">
      <c r="A955" s="256" t="s">
        <v>800</v>
      </c>
      <c r="B955" s="245"/>
    </row>
    <row r="956" spans="1:2" ht="21" customHeight="1">
      <c r="A956" s="256" t="s">
        <v>815</v>
      </c>
      <c r="B956" s="245"/>
    </row>
    <row r="957" spans="1:2" ht="21" customHeight="1">
      <c r="A957" s="256" t="s">
        <v>816</v>
      </c>
      <c r="B957" s="245"/>
    </row>
    <row r="958" spans="1:2" ht="21" customHeight="1">
      <c r="A958" s="256" t="s">
        <v>817</v>
      </c>
      <c r="B958" s="245">
        <f>SUM(B959:B962)</f>
        <v>0</v>
      </c>
    </row>
    <row r="959" spans="1:2" ht="21" customHeight="1">
      <c r="A959" s="256" t="s">
        <v>818</v>
      </c>
      <c r="B959" s="245"/>
    </row>
    <row r="960" spans="1:2" ht="21" customHeight="1">
      <c r="A960" s="256" t="s">
        <v>819</v>
      </c>
      <c r="B960" s="245"/>
    </row>
    <row r="961" spans="1:2" ht="21" customHeight="1">
      <c r="A961" s="256" t="s">
        <v>820</v>
      </c>
      <c r="B961" s="245"/>
    </row>
    <row r="962" spans="1:2" ht="21" customHeight="1">
      <c r="A962" s="256" t="s">
        <v>821</v>
      </c>
      <c r="B962" s="245"/>
    </row>
    <row r="963" spans="1:2" ht="21" customHeight="1">
      <c r="A963" s="256" t="s">
        <v>822</v>
      </c>
      <c r="B963" s="245">
        <f>SUM(B964:B965)</f>
        <v>200</v>
      </c>
    </row>
    <row r="964" spans="1:2" ht="21" customHeight="1">
      <c r="A964" s="256" t="s">
        <v>823</v>
      </c>
      <c r="B964" s="245">
        <v>200</v>
      </c>
    </row>
    <row r="965" spans="1:2" ht="21" customHeight="1">
      <c r="A965" s="256" t="s">
        <v>824</v>
      </c>
      <c r="B965" s="245"/>
    </row>
    <row r="966" spans="1:2" ht="21" customHeight="1">
      <c r="A966" s="256" t="s">
        <v>1405</v>
      </c>
      <c r="B966" s="245">
        <f>B967+B977+B993+B998+B1009+B1016+B1024</f>
        <v>1423</v>
      </c>
    </row>
    <row r="967" spans="1:2" ht="21" customHeight="1">
      <c r="A967" s="256" t="s">
        <v>825</v>
      </c>
      <c r="B967" s="245">
        <f>SUM(B968:B976)</f>
        <v>0</v>
      </c>
    </row>
    <row r="968" spans="1:2" ht="21" customHeight="1">
      <c r="A968" s="256" t="s">
        <v>159</v>
      </c>
      <c r="B968" s="245"/>
    </row>
    <row r="969" spans="1:2" ht="21" customHeight="1">
      <c r="A969" s="256" t="s">
        <v>160</v>
      </c>
      <c r="B969" s="245"/>
    </row>
    <row r="970" spans="1:2" ht="21" customHeight="1">
      <c r="A970" s="256" t="s">
        <v>161</v>
      </c>
      <c r="B970" s="245"/>
    </row>
    <row r="971" spans="1:2" ht="21" customHeight="1">
      <c r="A971" s="256" t="s">
        <v>826</v>
      </c>
      <c r="B971" s="245"/>
    </row>
    <row r="972" spans="1:2" ht="21" customHeight="1">
      <c r="A972" s="256" t="s">
        <v>827</v>
      </c>
      <c r="B972" s="245"/>
    </row>
    <row r="973" spans="1:2" ht="21" customHeight="1">
      <c r="A973" s="256" t="s">
        <v>828</v>
      </c>
      <c r="B973" s="245"/>
    </row>
    <row r="974" spans="1:2" ht="21" customHeight="1">
      <c r="A974" s="256" t="s">
        <v>829</v>
      </c>
      <c r="B974" s="245"/>
    </row>
    <row r="975" spans="1:2" ht="21" customHeight="1">
      <c r="A975" s="256" t="s">
        <v>830</v>
      </c>
      <c r="B975" s="245"/>
    </row>
    <row r="976" spans="1:2" ht="21" customHeight="1">
      <c r="A976" s="256" t="s">
        <v>831</v>
      </c>
      <c r="B976" s="245"/>
    </row>
    <row r="977" spans="1:2" ht="21" customHeight="1">
      <c r="A977" s="256" t="s">
        <v>832</v>
      </c>
      <c r="B977" s="245">
        <f>SUM(B978:B992)</f>
        <v>0</v>
      </c>
    </row>
    <row r="978" spans="1:2" ht="21" customHeight="1">
      <c r="A978" s="256" t="s">
        <v>159</v>
      </c>
      <c r="B978" s="245"/>
    </row>
    <row r="979" spans="1:2" ht="21" customHeight="1">
      <c r="A979" s="256" t="s">
        <v>160</v>
      </c>
      <c r="B979" s="245"/>
    </row>
    <row r="980" spans="1:2" ht="21" customHeight="1">
      <c r="A980" s="256" t="s">
        <v>161</v>
      </c>
      <c r="B980" s="245"/>
    </row>
    <row r="981" spans="1:2" ht="21" customHeight="1">
      <c r="A981" s="256" t="s">
        <v>833</v>
      </c>
      <c r="B981" s="245"/>
    </row>
    <row r="982" spans="1:2" ht="21" customHeight="1">
      <c r="A982" s="256" t="s">
        <v>834</v>
      </c>
      <c r="B982" s="245"/>
    </row>
    <row r="983" spans="1:2" ht="21" customHeight="1">
      <c r="A983" s="256" t="s">
        <v>835</v>
      </c>
      <c r="B983" s="245"/>
    </row>
    <row r="984" spans="1:2" ht="21" customHeight="1">
      <c r="A984" s="256" t="s">
        <v>836</v>
      </c>
      <c r="B984" s="245"/>
    </row>
    <row r="985" spans="1:2" ht="21" customHeight="1">
      <c r="A985" s="256" t="s">
        <v>837</v>
      </c>
      <c r="B985" s="245"/>
    </row>
    <row r="986" spans="1:2" ht="21" customHeight="1">
      <c r="A986" s="256" t="s">
        <v>838</v>
      </c>
      <c r="B986" s="245"/>
    </row>
    <row r="987" spans="1:2" ht="21" customHeight="1">
      <c r="A987" s="256" t="s">
        <v>839</v>
      </c>
      <c r="B987" s="245"/>
    </row>
    <row r="988" spans="1:2" ht="21" customHeight="1">
      <c r="A988" s="256" t="s">
        <v>840</v>
      </c>
      <c r="B988" s="245"/>
    </row>
    <row r="989" spans="1:2" ht="21" customHeight="1">
      <c r="A989" s="256" t="s">
        <v>841</v>
      </c>
      <c r="B989" s="245"/>
    </row>
    <row r="990" spans="1:2" ht="21" customHeight="1">
      <c r="A990" s="256" t="s">
        <v>842</v>
      </c>
      <c r="B990" s="245"/>
    </row>
    <row r="991" spans="1:2" ht="21" customHeight="1">
      <c r="A991" s="256" t="s">
        <v>843</v>
      </c>
      <c r="B991" s="245"/>
    </row>
    <row r="992" spans="1:2" ht="21" customHeight="1">
      <c r="A992" s="256" t="s">
        <v>844</v>
      </c>
      <c r="B992" s="245"/>
    </row>
    <row r="993" spans="1:2" ht="21" customHeight="1">
      <c r="A993" s="256" t="s">
        <v>845</v>
      </c>
      <c r="B993" s="245">
        <f>SUM(B994:B997)</f>
        <v>0</v>
      </c>
    </row>
    <row r="994" spans="1:2" ht="21" customHeight="1">
      <c r="A994" s="256" t="s">
        <v>159</v>
      </c>
      <c r="B994" s="245"/>
    </row>
    <row r="995" spans="1:2" ht="21" customHeight="1">
      <c r="A995" s="256" t="s">
        <v>160</v>
      </c>
      <c r="B995" s="245"/>
    </row>
    <row r="996" spans="1:2" ht="21" customHeight="1">
      <c r="A996" s="256" t="s">
        <v>161</v>
      </c>
      <c r="B996" s="245"/>
    </row>
    <row r="997" spans="1:2" ht="21" customHeight="1">
      <c r="A997" s="256" t="s">
        <v>846</v>
      </c>
      <c r="B997" s="245"/>
    </row>
    <row r="998" spans="1:2" ht="21" customHeight="1">
      <c r="A998" s="256" t="s">
        <v>847</v>
      </c>
      <c r="B998" s="245">
        <f>SUM(B999:B1008)</f>
        <v>0</v>
      </c>
    </row>
    <row r="999" spans="1:2" ht="21" customHeight="1">
      <c r="A999" s="256" t="s">
        <v>159</v>
      </c>
      <c r="B999" s="245"/>
    </row>
    <row r="1000" spans="1:2" ht="21" customHeight="1">
      <c r="A1000" s="256" t="s">
        <v>160</v>
      </c>
      <c r="B1000" s="245"/>
    </row>
    <row r="1001" spans="1:2" ht="21" customHeight="1">
      <c r="A1001" s="256" t="s">
        <v>161</v>
      </c>
      <c r="B1001" s="245"/>
    </row>
    <row r="1002" spans="1:2" ht="21" customHeight="1">
      <c r="A1002" s="256" t="s">
        <v>848</v>
      </c>
      <c r="B1002" s="245"/>
    </row>
    <row r="1003" spans="1:2" ht="21" customHeight="1">
      <c r="A1003" s="256" t="s">
        <v>849</v>
      </c>
      <c r="B1003" s="245"/>
    </row>
    <row r="1004" spans="1:2" ht="21" customHeight="1">
      <c r="A1004" s="256" t="s">
        <v>1406</v>
      </c>
      <c r="B1004" s="245"/>
    </row>
    <row r="1005" spans="1:2" ht="21" customHeight="1">
      <c r="A1005" s="256" t="s">
        <v>1407</v>
      </c>
      <c r="B1005" s="245"/>
    </row>
    <row r="1006" spans="1:2" ht="21" customHeight="1">
      <c r="A1006" s="256" t="s">
        <v>1408</v>
      </c>
      <c r="B1006" s="245"/>
    </row>
    <row r="1007" spans="1:2" ht="21" customHeight="1">
      <c r="A1007" s="256" t="s">
        <v>168</v>
      </c>
      <c r="B1007" s="245"/>
    </row>
    <row r="1008" spans="1:2" ht="21" customHeight="1">
      <c r="A1008" s="256" t="s">
        <v>850</v>
      </c>
      <c r="B1008" s="245"/>
    </row>
    <row r="1009" spans="1:2" ht="21" customHeight="1">
      <c r="A1009" s="256" t="s">
        <v>851</v>
      </c>
      <c r="B1009" s="245">
        <f>SUM(B1010:B1015)</f>
        <v>0</v>
      </c>
    </row>
    <row r="1010" spans="1:2" ht="21" customHeight="1">
      <c r="A1010" s="256" t="s">
        <v>159</v>
      </c>
      <c r="B1010" s="245"/>
    </row>
    <row r="1011" spans="1:2" ht="21" customHeight="1">
      <c r="A1011" s="256" t="s">
        <v>160</v>
      </c>
      <c r="B1011" s="245"/>
    </row>
    <row r="1012" spans="1:2" ht="21" customHeight="1">
      <c r="A1012" s="256" t="s">
        <v>161</v>
      </c>
      <c r="B1012" s="245"/>
    </row>
    <row r="1013" spans="1:2" ht="21" customHeight="1">
      <c r="A1013" s="256" t="s">
        <v>852</v>
      </c>
      <c r="B1013" s="245"/>
    </row>
    <row r="1014" spans="1:2" ht="21" customHeight="1">
      <c r="A1014" s="256" t="s">
        <v>853</v>
      </c>
      <c r="B1014" s="245"/>
    </row>
    <row r="1015" spans="1:2" ht="21" customHeight="1">
      <c r="A1015" s="256" t="s">
        <v>854</v>
      </c>
      <c r="B1015" s="245"/>
    </row>
    <row r="1016" spans="1:2" ht="21" customHeight="1">
      <c r="A1016" s="256" t="s">
        <v>855</v>
      </c>
      <c r="B1016" s="245">
        <f>SUM(B1017:B1023)</f>
        <v>1423</v>
      </c>
    </row>
    <row r="1017" spans="1:2" ht="21" customHeight="1">
      <c r="A1017" s="256" t="s">
        <v>159</v>
      </c>
      <c r="B1017" s="245"/>
    </row>
    <row r="1018" spans="1:2" ht="21" customHeight="1">
      <c r="A1018" s="256" t="s">
        <v>160</v>
      </c>
      <c r="B1018" s="245"/>
    </row>
    <row r="1019" spans="1:2" ht="21" customHeight="1">
      <c r="A1019" s="256" t="s">
        <v>161</v>
      </c>
      <c r="B1019" s="245"/>
    </row>
    <row r="1020" spans="1:2" ht="21" customHeight="1">
      <c r="A1020" s="256" t="s">
        <v>856</v>
      </c>
      <c r="B1020" s="245"/>
    </row>
    <row r="1021" spans="1:2" ht="21" customHeight="1">
      <c r="A1021" s="256" t="s">
        <v>857</v>
      </c>
      <c r="B1021" s="245">
        <v>1328</v>
      </c>
    </row>
    <row r="1022" spans="1:2" ht="21" customHeight="1">
      <c r="A1022" s="256" t="s">
        <v>1409</v>
      </c>
      <c r="B1022" s="245"/>
    </row>
    <row r="1023" spans="1:2" ht="21" customHeight="1">
      <c r="A1023" s="256" t="s">
        <v>858</v>
      </c>
      <c r="B1023" s="245">
        <v>95</v>
      </c>
    </row>
    <row r="1024" spans="1:2" ht="21" customHeight="1">
      <c r="A1024" s="256" t="s">
        <v>1410</v>
      </c>
      <c r="B1024" s="245">
        <f>SUM(B1025:B1029)</f>
        <v>0</v>
      </c>
    </row>
    <row r="1025" spans="1:2" ht="21" customHeight="1">
      <c r="A1025" s="256" t="s">
        <v>859</v>
      </c>
      <c r="B1025" s="245"/>
    </row>
    <row r="1026" spans="1:2" ht="21" customHeight="1">
      <c r="A1026" s="256" t="s">
        <v>860</v>
      </c>
      <c r="B1026" s="245"/>
    </row>
    <row r="1027" spans="1:2" ht="21" customHeight="1">
      <c r="A1027" s="256" t="s">
        <v>861</v>
      </c>
      <c r="B1027" s="245"/>
    </row>
    <row r="1028" spans="1:2" ht="21" customHeight="1">
      <c r="A1028" s="256" t="s">
        <v>862</v>
      </c>
      <c r="B1028" s="245"/>
    </row>
    <row r="1029" spans="1:2" ht="21" customHeight="1">
      <c r="A1029" s="256" t="s">
        <v>1411</v>
      </c>
      <c r="B1029" s="245"/>
    </row>
    <row r="1030" spans="1:2" ht="21" customHeight="1">
      <c r="A1030" s="256" t="s">
        <v>1114</v>
      </c>
      <c r="B1030" s="245">
        <f>B1031+B1041+B1047</f>
        <v>507.36</v>
      </c>
    </row>
    <row r="1031" spans="1:2" ht="21" customHeight="1">
      <c r="A1031" s="256" t="s">
        <v>863</v>
      </c>
      <c r="B1031" s="245">
        <f>SUM(B1032:B1040)</f>
        <v>507.36</v>
      </c>
    </row>
    <row r="1032" spans="1:2" ht="21" customHeight="1">
      <c r="A1032" s="256" t="s">
        <v>159</v>
      </c>
      <c r="B1032" s="245">
        <v>307.36</v>
      </c>
    </row>
    <row r="1033" spans="1:2" ht="21" customHeight="1">
      <c r="A1033" s="256" t="s">
        <v>160</v>
      </c>
      <c r="B1033" s="245"/>
    </row>
    <row r="1034" spans="1:2" ht="21" customHeight="1">
      <c r="A1034" s="256" t="s">
        <v>161</v>
      </c>
      <c r="B1034" s="245"/>
    </row>
    <row r="1035" spans="1:2" ht="21" customHeight="1">
      <c r="A1035" s="256" t="s">
        <v>864</v>
      </c>
      <c r="B1035" s="245"/>
    </row>
    <row r="1036" spans="1:2" ht="21" customHeight="1">
      <c r="A1036" s="256" t="s">
        <v>865</v>
      </c>
      <c r="B1036" s="245"/>
    </row>
    <row r="1037" spans="1:2" ht="21" customHeight="1">
      <c r="A1037" s="256" t="s">
        <v>866</v>
      </c>
      <c r="B1037" s="245"/>
    </row>
    <row r="1038" spans="1:2" ht="21" customHeight="1">
      <c r="A1038" s="256" t="s">
        <v>867</v>
      </c>
      <c r="B1038" s="245"/>
    </row>
    <row r="1039" spans="1:2" ht="21" customHeight="1">
      <c r="A1039" s="256" t="s">
        <v>168</v>
      </c>
      <c r="B1039" s="245"/>
    </row>
    <row r="1040" spans="1:2" ht="21" customHeight="1">
      <c r="A1040" s="256" t="s">
        <v>868</v>
      </c>
      <c r="B1040" s="245">
        <v>200</v>
      </c>
    </row>
    <row r="1041" spans="1:2" ht="21" customHeight="1">
      <c r="A1041" s="256" t="s">
        <v>869</v>
      </c>
      <c r="B1041" s="245">
        <f>SUM(B1042:B1046)</f>
        <v>0</v>
      </c>
    </row>
    <row r="1042" spans="1:2" ht="21" customHeight="1">
      <c r="A1042" s="256" t="s">
        <v>159</v>
      </c>
      <c r="B1042" s="245"/>
    </row>
    <row r="1043" spans="1:2" ht="21" customHeight="1">
      <c r="A1043" s="256" t="s">
        <v>160</v>
      </c>
      <c r="B1043" s="245"/>
    </row>
    <row r="1044" spans="1:2" ht="21" customHeight="1">
      <c r="A1044" s="256" t="s">
        <v>161</v>
      </c>
      <c r="B1044" s="245"/>
    </row>
    <row r="1045" spans="1:2" ht="21" customHeight="1">
      <c r="A1045" s="256" t="s">
        <v>870</v>
      </c>
      <c r="B1045" s="245"/>
    </row>
    <row r="1046" spans="1:2" ht="21" customHeight="1">
      <c r="A1046" s="256" t="s">
        <v>871</v>
      </c>
      <c r="B1046" s="245"/>
    </row>
    <row r="1047" spans="1:2" ht="21" customHeight="1">
      <c r="A1047" s="256" t="s">
        <v>872</v>
      </c>
      <c r="B1047" s="245">
        <f>SUM(B1048:B1049)</f>
        <v>0</v>
      </c>
    </row>
    <row r="1048" spans="1:2" ht="21" customHeight="1">
      <c r="A1048" s="256" t="s">
        <v>873</v>
      </c>
      <c r="B1048" s="245"/>
    </row>
    <row r="1049" spans="1:2" ht="21" customHeight="1">
      <c r="A1049" s="256" t="s">
        <v>874</v>
      </c>
      <c r="B1049" s="245"/>
    </row>
    <row r="1050" spans="1:2" ht="21" customHeight="1">
      <c r="A1050" s="256" t="s">
        <v>1115</v>
      </c>
      <c r="B1050" s="245">
        <f>B1051+B1058+B1068+B1074+B1077</f>
        <v>0</v>
      </c>
    </row>
    <row r="1051" spans="1:2" ht="21" customHeight="1">
      <c r="A1051" s="256" t="s">
        <v>875</v>
      </c>
      <c r="B1051" s="245">
        <f>SUM(B1052:B1057)</f>
        <v>0</v>
      </c>
    </row>
    <row r="1052" spans="1:2" ht="21" customHeight="1">
      <c r="A1052" s="256" t="s">
        <v>159</v>
      </c>
      <c r="B1052" s="245"/>
    </row>
    <row r="1053" spans="1:2" ht="21" customHeight="1">
      <c r="A1053" s="256" t="s">
        <v>160</v>
      </c>
      <c r="B1053" s="245"/>
    </row>
    <row r="1054" spans="1:2" ht="21" customHeight="1">
      <c r="A1054" s="256" t="s">
        <v>161</v>
      </c>
      <c r="B1054" s="245"/>
    </row>
    <row r="1055" spans="1:2" ht="21" customHeight="1">
      <c r="A1055" s="256" t="s">
        <v>876</v>
      </c>
      <c r="B1055" s="245"/>
    </row>
    <row r="1056" spans="1:2" ht="21" customHeight="1">
      <c r="A1056" s="256" t="s">
        <v>168</v>
      </c>
      <c r="B1056" s="245"/>
    </row>
    <row r="1057" spans="1:2" ht="21" customHeight="1">
      <c r="A1057" s="256" t="s">
        <v>877</v>
      </c>
      <c r="B1057" s="245"/>
    </row>
    <row r="1058" spans="1:2" ht="21" customHeight="1">
      <c r="A1058" s="256" t="s">
        <v>878</v>
      </c>
      <c r="B1058" s="245">
        <f>SUM(B1059:B1067)</f>
        <v>0</v>
      </c>
    </row>
    <row r="1059" spans="1:2" ht="21" customHeight="1">
      <c r="A1059" s="256" t="s">
        <v>879</v>
      </c>
      <c r="B1059" s="245"/>
    </row>
    <row r="1060" spans="1:2" ht="21" customHeight="1">
      <c r="A1060" s="256" t="s">
        <v>880</v>
      </c>
      <c r="B1060" s="245"/>
    </row>
    <row r="1061" spans="1:2" ht="21" customHeight="1">
      <c r="A1061" s="256" t="s">
        <v>881</v>
      </c>
      <c r="B1061" s="245"/>
    </row>
    <row r="1062" spans="1:2" ht="21" customHeight="1">
      <c r="A1062" s="256" t="s">
        <v>882</v>
      </c>
      <c r="B1062" s="245"/>
    </row>
    <row r="1063" spans="1:2" ht="21" customHeight="1">
      <c r="A1063" s="256" t="s">
        <v>883</v>
      </c>
      <c r="B1063" s="245"/>
    </row>
    <row r="1064" spans="1:2" ht="21" customHeight="1">
      <c r="A1064" s="256" t="s">
        <v>884</v>
      </c>
      <c r="B1064" s="245"/>
    </row>
    <row r="1065" spans="1:2" ht="21" customHeight="1">
      <c r="A1065" s="256" t="s">
        <v>885</v>
      </c>
      <c r="B1065" s="245"/>
    </row>
    <row r="1066" spans="1:2" ht="21" customHeight="1">
      <c r="A1066" s="256" t="s">
        <v>886</v>
      </c>
      <c r="B1066" s="245"/>
    </row>
    <row r="1067" spans="1:2" ht="21" customHeight="1">
      <c r="A1067" s="256" t="s">
        <v>887</v>
      </c>
      <c r="B1067" s="245"/>
    </row>
    <row r="1068" spans="1:2" ht="21" customHeight="1">
      <c r="A1068" s="256" t="s">
        <v>888</v>
      </c>
      <c r="B1068" s="245">
        <f>SUM(B1069:B1073)</f>
        <v>0</v>
      </c>
    </row>
    <row r="1069" spans="1:2" ht="21" customHeight="1">
      <c r="A1069" s="256" t="s">
        <v>889</v>
      </c>
      <c r="B1069" s="245"/>
    </row>
    <row r="1070" spans="1:2" ht="21" customHeight="1">
      <c r="A1070" s="257" t="s">
        <v>890</v>
      </c>
      <c r="B1070" s="245"/>
    </row>
    <row r="1071" spans="1:2" ht="21" customHeight="1">
      <c r="A1071" s="256" t="s">
        <v>891</v>
      </c>
      <c r="B1071" s="245"/>
    </row>
    <row r="1072" spans="1:2" ht="21" customHeight="1">
      <c r="A1072" s="256" t="s">
        <v>892</v>
      </c>
      <c r="B1072" s="245"/>
    </row>
    <row r="1073" spans="1:2" ht="21" customHeight="1">
      <c r="A1073" s="256" t="s">
        <v>893</v>
      </c>
      <c r="B1073" s="245"/>
    </row>
    <row r="1074" spans="1:2" ht="21" customHeight="1">
      <c r="A1074" s="256" t="s">
        <v>894</v>
      </c>
      <c r="B1074" s="245">
        <f>SUM(B1075:B1076)</f>
        <v>0</v>
      </c>
    </row>
    <row r="1075" spans="1:2" ht="21" customHeight="1">
      <c r="A1075" s="256" t="s">
        <v>895</v>
      </c>
      <c r="B1075" s="245"/>
    </row>
    <row r="1076" spans="1:2" ht="21" customHeight="1">
      <c r="A1076" s="256" t="s">
        <v>896</v>
      </c>
      <c r="B1076" s="245"/>
    </row>
    <row r="1077" spans="1:2" ht="21" customHeight="1">
      <c r="A1077" s="256" t="s">
        <v>897</v>
      </c>
      <c r="B1077" s="245">
        <f>SUM(B1078:B1079)</f>
        <v>0</v>
      </c>
    </row>
    <row r="1078" spans="1:2" ht="21" customHeight="1">
      <c r="A1078" s="256" t="s">
        <v>1412</v>
      </c>
      <c r="B1078" s="245"/>
    </row>
    <row r="1079" spans="1:2" ht="21" customHeight="1">
      <c r="A1079" s="256" t="s">
        <v>898</v>
      </c>
      <c r="B1079" s="245"/>
    </row>
    <row r="1080" spans="1:2" ht="21" customHeight="1">
      <c r="A1080" s="256" t="s">
        <v>1116</v>
      </c>
      <c r="B1080" s="245">
        <f>B1081+B1082+B1083+B1084+B1085+B1086+B1087+B1088+B1089</f>
        <v>0</v>
      </c>
    </row>
    <row r="1081" spans="1:2" ht="21" customHeight="1">
      <c r="A1081" s="256" t="s">
        <v>899</v>
      </c>
      <c r="B1081" s="245"/>
    </row>
    <row r="1082" spans="1:2" ht="21" customHeight="1">
      <c r="A1082" s="256" t="s">
        <v>900</v>
      </c>
      <c r="B1082" s="245"/>
    </row>
    <row r="1083" spans="1:2" ht="21" customHeight="1">
      <c r="A1083" s="256" t="s">
        <v>901</v>
      </c>
      <c r="B1083" s="245"/>
    </row>
    <row r="1084" spans="1:2" ht="21" customHeight="1">
      <c r="A1084" s="256" t="s">
        <v>902</v>
      </c>
      <c r="B1084" s="245"/>
    </row>
    <row r="1085" spans="1:2" ht="21" customHeight="1">
      <c r="A1085" s="256" t="s">
        <v>903</v>
      </c>
      <c r="B1085" s="245"/>
    </row>
    <row r="1086" spans="1:2" ht="21" customHeight="1">
      <c r="A1086" s="256" t="s">
        <v>687</v>
      </c>
      <c r="B1086" s="245"/>
    </row>
    <row r="1087" spans="1:2" ht="21" customHeight="1">
      <c r="A1087" s="256" t="s">
        <v>904</v>
      </c>
      <c r="B1087" s="245"/>
    </row>
    <row r="1088" spans="1:2" ht="21" customHeight="1">
      <c r="A1088" s="256" t="s">
        <v>905</v>
      </c>
      <c r="B1088" s="245"/>
    </row>
    <row r="1089" spans="1:2" ht="21" customHeight="1">
      <c r="A1089" s="256" t="s">
        <v>906</v>
      </c>
      <c r="B1089" s="245"/>
    </row>
    <row r="1090" spans="1:2" ht="21" customHeight="1">
      <c r="A1090" s="256" t="s">
        <v>1117</v>
      </c>
      <c r="B1090" s="245">
        <f>B1091+B1118+B1133</f>
        <v>1179.75</v>
      </c>
    </row>
    <row r="1091" spans="1:2" ht="21" customHeight="1">
      <c r="A1091" s="256" t="s">
        <v>907</v>
      </c>
      <c r="B1091" s="245">
        <f>SUM(B1092:B1117)</f>
        <v>1094.59</v>
      </c>
    </row>
    <row r="1092" spans="1:2" ht="21" customHeight="1">
      <c r="A1092" s="256" t="s">
        <v>159</v>
      </c>
      <c r="B1092" s="245">
        <v>118.42</v>
      </c>
    </row>
    <row r="1093" spans="1:2" ht="21" customHeight="1">
      <c r="A1093" s="256" t="s">
        <v>160</v>
      </c>
      <c r="B1093" s="245"/>
    </row>
    <row r="1094" spans="1:2" ht="21" customHeight="1">
      <c r="A1094" s="256" t="s">
        <v>161</v>
      </c>
      <c r="B1094" s="245"/>
    </row>
    <row r="1095" spans="1:2" ht="21" customHeight="1">
      <c r="A1095" s="256" t="s">
        <v>908</v>
      </c>
      <c r="B1095" s="245"/>
    </row>
    <row r="1096" spans="1:2" ht="21" customHeight="1">
      <c r="A1096" s="256" t="s">
        <v>909</v>
      </c>
      <c r="B1096" s="245"/>
    </row>
    <row r="1097" spans="1:2" ht="21" customHeight="1">
      <c r="A1097" s="256" t="s">
        <v>910</v>
      </c>
      <c r="B1097" s="245"/>
    </row>
    <row r="1098" spans="1:2" ht="21" customHeight="1">
      <c r="A1098" s="256" t="s">
        <v>911</v>
      </c>
      <c r="B1098" s="245"/>
    </row>
    <row r="1099" spans="1:2" ht="21" customHeight="1">
      <c r="A1099" s="256" t="s">
        <v>912</v>
      </c>
      <c r="B1099" s="245"/>
    </row>
    <row r="1100" spans="1:2" ht="21" customHeight="1">
      <c r="A1100" s="256" t="s">
        <v>913</v>
      </c>
      <c r="B1100" s="245"/>
    </row>
    <row r="1101" spans="1:2" ht="21" customHeight="1">
      <c r="A1101" s="256" t="s">
        <v>914</v>
      </c>
      <c r="B1101" s="245"/>
    </row>
    <row r="1102" spans="1:2" ht="21" customHeight="1">
      <c r="A1102" s="256" t="s">
        <v>1413</v>
      </c>
      <c r="B1102" s="245"/>
    </row>
    <row r="1103" spans="1:2" ht="21" customHeight="1">
      <c r="A1103" s="256" t="s">
        <v>915</v>
      </c>
      <c r="B1103" s="245"/>
    </row>
    <row r="1104" spans="1:2" ht="21" customHeight="1">
      <c r="A1104" s="256" t="s">
        <v>916</v>
      </c>
      <c r="B1104" s="245"/>
    </row>
    <row r="1105" spans="1:2" ht="21" customHeight="1">
      <c r="A1105" s="256" t="s">
        <v>1414</v>
      </c>
      <c r="B1105" s="245"/>
    </row>
    <row r="1106" spans="1:2" ht="21" customHeight="1">
      <c r="A1106" s="256" t="s">
        <v>1415</v>
      </c>
      <c r="B1106" s="245"/>
    </row>
    <row r="1107" spans="1:2" ht="21" customHeight="1">
      <c r="A1107" s="256" t="s">
        <v>1416</v>
      </c>
      <c r="B1107" s="245"/>
    </row>
    <row r="1108" spans="1:2" ht="21" customHeight="1">
      <c r="A1108" s="256" t="s">
        <v>1417</v>
      </c>
      <c r="B1108" s="245"/>
    </row>
    <row r="1109" spans="1:2" ht="21" customHeight="1">
      <c r="A1109" s="256" t="s">
        <v>918</v>
      </c>
      <c r="B1109" s="245"/>
    </row>
    <row r="1110" spans="1:2" ht="21" customHeight="1">
      <c r="A1110" s="256" t="s">
        <v>1418</v>
      </c>
      <c r="B1110" s="245"/>
    </row>
    <row r="1111" spans="1:2" ht="21" customHeight="1">
      <c r="A1111" s="256" t="s">
        <v>919</v>
      </c>
      <c r="B1111" s="245"/>
    </row>
    <row r="1112" spans="1:2" ht="21" customHeight="1">
      <c r="A1112" s="256" t="s">
        <v>920</v>
      </c>
      <c r="B1112" s="245"/>
    </row>
    <row r="1113" spans="1:2" ht="21" customHeight="1">
      <c r="A1113" s="256" t="s">
        <v>921</v>
      </c>
      <c r="B1113" s="245"/>
    </row>
    <row r="1114" spans="1:2" ht="21" customHeight="1">
      <c r="A1114" s="256" t="s">
        <v>1419</v>
      </c>
      <c r="B1114" s="245"/>
    </row>
    <row r="1115" spans="1:2" ht="21" customHeight="1">
      <c r="A1115" s="256" t="s">
        <v>1420</v>
      </c>
      <c r="B1115" s="245"/>
    </row>
    <row r="1116" spans="1:2" ht="21" customHeight="1">
      <c r="A1116" s="256" t="s">
        <v>168</v>
      </c>
      <c r="B1116" s="245">
        <v>976.17</v>
      </c>
    </row>
    <row r="1117" spans="1:2" ht="21" customHeight="1">
      <c r="A1117" s="256" t="s">
        <v>917</v>
      </c>
      <c r="B1117" s="245"/>
    </row>
    <row r="1118" spans="1:2" ht="21" customHeight="1">
      <c r="A1118" s="256" t="s">
        <v>922</v>
      </c>
      <c r="B1118" s="245">
        <f>SUM(B1119:B1132)</f>
        <v>85.16</v>
      </c>
    </row>
    <row r="1119" spans="1:2" ht="21" customHeight="1">
      <c r="A1119" s="256" t="s">
        <v>159</v>
      </c>
      <c r="B1119" s="245"/>
    </row>
    <row r="1120" spans="1:2" ht="21" customHeight="1">
      <c r="A1120" s="256" t="s">
        <v>160</v>
      </c>
      <c r="B1120" s="245"/>
    </row>
    <row r="1121" spans="1:2" ht="21" customHeight="1">
      <c r="A1121" s="256" t="s">
        <v>161</v>
      </c>
      <c r="B1121" s="245"/>
    </row>
    <row r="1122" spans="1:2" ht="21" customHeight="1">
      <c r="A1122" s="256" t="s">
        <v>923</v>
      </c>
      <c r="B1122" s="245">
        <v>35.16</v>
      </c>
    </row>
    <row r="1123" spans="1:2" ht="21" customHeight="1">
      <c r="A1123" s="256" t="s">
        <v>924</v>
      </c>
      <c r="B1123" s="245"/>
    </row>
    <row r="1124" spans="1:2" ht="21" customHeight="1">
      <c r="A1124" s="256" t="s">
        <v>925</v>
      </c>
      <c r="B1124" s="245"/>
    </row>
    <row r="1125" spans="1:2" ht="21" customHeight="1">
      <c r="A1125" s="256" t="s">
        <v>926</v>
      </c>
      <c r="B1125" s="245"/>
    </row>
    <row r="1126" spans="1:2" ht="21" customHeight="1">
      <c r="A1126" s="256" t="s">
        <v>927</v>
      </c>
      <c r="B1126" s="245">
        <v>50</v>
      </c>
    </row>
    <row r="1127" spans="1:2" ht="21" customHeight="1">
      <c r="A1127" s="256" t="s">
        <v>928</v>
      </c>
      <c r="B1127" s="245"/>
    </row>
    <row r="1128" spans="1:2" ht="21" customHeight="1">
      <c r="A1128" s="256" t="s">
        <v>929</v>
      </c>
      <c r="B1128" s="245"/>
    </row>
    <row r="1129" spans="1:2" ht="21" customHeight="1">
      <c r="A1129" s="256" t="s">
        <v>930</v>
      </c>
      <c r="B1129" s="245"/>
    </row>
    <row r="1130" spans="1:2" ht="21" customHeight="1">
      <c r="A1130" s="256" t="s">
        <v>931</v>
      </c>
      <c r="B1130" s="245"/>
    </row>
    <row r="1131" spans="1:2" ht="21" customHeight="1">
      <c r="A1131" s="256" t="s">
        <v>932</v>
      </c>
      <c r="B1131" s="245"/>
    </row>
    <row r="1132" spans="1:2" ht="21" customHeight="1">
      <c r="A1132" s="256" t="s">
        <v>933</v>
      </c>
      <c r="B1132" s="245"/>
    </row>
    <row r="1133" spans="1:2" ht="21" customHeight="1">
      <c r="A1133" s="256" t="s">
        <v>934</v>
      </c>
      <c r="B1133" s="245"/>
    </row>
    <row r="1134" spans="1:2" ht="21" customHeight="1">
      <c r="A1134" s="256" t="s">
        <v>1118</v>
      </c>
      <c r="B1134" s="245">
        <f>B1135+B1146+B1150</f>
        <v>5311.52</v>
      </c>
    </row>
    <row r="1135" spans="1:2" ht="21" customHeight="1">
      <c r="A1135" s="256" t="s">
        <v>935</v>
      </c>
      <c r="B1135" s="245">
        <f>SUM(B1136:B1145)</f>
        <v>0</v>
      </c>
    </row>
    <row r="1136" spans="1:2" ht="21" customHeight="1">
      <c r="A1136" s="256" t="s">
        <v>936</v>
      </c>
      <c r="B1136" s="245"/>
    </row>
    <row r="1137" spans="1:2" ht="21" customHeight="1">
      <c r="A1137" s="256" t="s">
        <v>937</v>
      </c>
      <c r="B1137" s="245"/>
    </row>
    <row r="1138" spans="1:2" ht="21" customHeight="1">
      <c r="A1138" s="256" t="s">
        <v>938</v>
      </c>
      <c r="B1138" s="245"/>
    </row>
    <row r="1139" spans="1:2" ht="21" customHeight="1">
      <c r="A1139" s="256" t="s">
        <v>939</v>
      </c>
      <c r="B1139" s="245"/>
    </row>
    <row r="1140" spans="1:2" ht="21" customHeight="1">
      <c r="A1140" s="256" t="s">
        <v>940</v>
      </c>
      <c r="B1140" s="245"/>
    </row>
    <row r="1141" spans="1:2" ht="21" customHeight="1">
      <c r="A1141" s="256" t="s">
        <v>941</v>
      </c>
      <c r="B1141" s="245"/>
    </row>
    <row r="1142" spans="1:2" ht="21" customHeight="1">
      <c r="A1142" s="256" t="s">
        <v>942</v>
      </c>
      <c r="B1142" s="245"/>
    </row>
    <row r="1143" spans="1:2" ht="21" customHeight="1">
      <c r="A1143" s="256" t="s">
        <v>1421</v>
      </c>
      <c r="B1143" s="245"/>
    </row>
    <row r="1144" spans="1:2" ht="21" customHeight="1">
      <c r="A1144" s="256" t="s">
        <v>1422</v>
      </c>
      <c r="B1144" s="245"/>
    </row>
    <row r="1145" spans="1:2" ht="21" customHeight="1">
      <c r="A1145" s="256" t="s">
        <v>943</v>
      </c>
      <c r="B1145" s="245"/>
    </row>
    <row r="1146" spans="1:2" ht="21" customHeight="1">
      <c r="A1146" s="256" t="s">
        <v>944</v>
      </c>
      <c r="B1146" s="245">
        <f>SUM(B1147:B1149)</f>
        <v>5311.52</v>
      </c>
    </row>
    <row r="1147" spans="1:2" ht="21" customHeight="1">
      <c r="A1147" s="256" t="s">
        <v>945</v>
      </c>
      <c r="B1147" s="245">
        <v>5311.52</v>
      </c>
    </row>
    <row r="1148" spans="1:2" ht="21" customHeight="1">
      <c r="A1148" s="256" t="s">
        <v>946</v>
      </c>
      <c r="B1148" s="245"/>
    </row>
    <row r="1149" spans="1:2" ht="21" customHeight="1">
      <c r="A1149" s="256" t="s">
        <v>947</v>
      </c>
      <c r="B1149" s="245"/>
    </row>
    <row r="1150" spans="1:2" ht="21" customHeight="1">
      <c r="A1150" s="256" t="s">
        <v>948</v>
      </c>
      <c r="B1150" s="245">
        <f>SUM(B1151:B1153)</f>
        <v>0</v>
      </c>
    </row>
    <row r="1151" spans="1:2" ht="21" customHeight="1">
      <c r="A1151" s="256" t="s">
        <v>949</v>
      </c>
      <c r="B1151" s="245"/>
    </row>
    <row r="1152" spans="1:2" ht="21" customHeight="1">
      <c r="A1152" s="256" t="s">
        <v>950</v>
      </c>
      <c r="B1152" s="245"/>
    </row>
    <row r="1153" spans="1:2" ht="21" customHeight="1">
      <c r="A1153" s="256" t="s">
        <v>951</v>
      </c>
      <c r="B1153" s="245"/>
    </row>
    <row r="1154" spans="1:2" ht="21" customHeight="1">
      <c r="A1154" s="256" t="s">
        <v>1119</v>
      </c>
      <c r="B1154" s="245">
        <f>B1155+B1173+B1179+B1185</f>
        <v>384</v>
      </c>
    </row>
    <row r="1155" spans="1:2" ht="21" customHeight="1">
      <c r="A1155" s="256" t="s">
        <v>1423</v>
      </c>
      <c r="B1155" s="245">
        <f>SUM(B1156:B1172)</f>
        <v>194</v>
      </c>
    </row>
    <row r="1156" spans="1:2" ht="21" customHeight="1">
      <c r="A1156" s="256" t="s">
        <v>159</v>
      </c>
      <c r="B1156" s="245"/>
    </row>
    <row r="1157" spans="1:2" ht="21" customHeight="1">
      <c r="A1157" s="256" t="s">
        <v>160</v>
      </c>
      <c r="B1157" s="245"/>
    </row>
    <row r="1158" spans="1:2" ht="21" customHeight="1">
      <c r="A1158" s="256" t="s">
        <v>161</v>
      </c>
      <c r="B1158" s="245"/>
    </row>
    <row r="1159" spans="1:2" ht="21" customHeight="1">
      <c r="A1159" s="256" t="s">
        <v>1424</v>
      </c>
      <c r="B1159" s="245"/>
    </row>
    <row r="1160" spans="1:2" ht="21" customHeight="1">
      <c r="A1160" s="256" t="s">
        <v>1425</v>
      </c>
      <c r="B1160" s="245"/>
    </row>
    <row r="1161" spans="1:2" ht="21" customHeight="1">
      <c r="A1161" s="256" t="s">
        <v>177</v>
      </c>
      <c r="B1161" s="245"/>
    </row>
    <row r="1162" spans="1:2" ht="21" customHeight="1">
      <c r="A1162" s="256" t="s">
        <v>952</v>
      </c>
      <c r="B1162" s="245"/>
    </row>
    <row r="1163" spans="1:2" ht="21" customHeight="1">
      <c r="A1163" s="256" t="s">
        <v>953</v>
      </c>
      <c r="B1163" s="245">
        <v>110</v>
      </c>
    </row>
    <row r="1164" spans="1:2" ht="21" customHeight="1">
      <c r="A1164" s="256" t="s">
        <v>954</v>
      </c>
      <c r="B1164" s="245"/>
    </row>
    <row r="1165" spans="1:2" ht="21" customHeight="1">
      <c r="A1165" s="256" t="s">
        <v>955</v>
      </c>
      <c r="B1165" s="245"/>
    </row>
    <row r="1166" spans="1:2" ht="21" customHeight="1">
      <c r="A1166" s="256" t="s">
        <v>956</v>
      </c>
      <c r="B1166" s="245"/>
    </row>
    <row r="1167" spans="1:2" ht="21" customHeight="1">
      <c r="A1167" s="256" t="s">
        <v>957</v>
      </c>
      <c r="B1167" s="245"/>
    </row>
    <row r="1168" spans="1:2" ht="21" customHeight="1">
      <c r="A1168" s="256" t="s">
        <v>1426</v>
      </c>
      <c r="B1168" s="245"/>
    </row>
    <row r="1169" spans="1:2" ht="21" customHeight="1">
      <c r="A1169" s="256" t="s">
        <v>1427</v>
      </c>
      <c r="B1169" s="245"/>
    </row>
    <row r="1170" spans="1:2" ht="21" customHeight="1">
      <c r="A1170" s="256" t="s">
        <v>1428</v>
      </c>
      <c r="B1170" s="245"/>
    </row>
    <row r="1171" spans="1:2" ht="21" customHeight="1">
      <c r="A1171" s="256" t="s">
        <v>168</v>
      </c>
      <c r="B1171" s="245"/>
    </row>
    <row r="1172" spans="1:2" ht="21" customHeight="1">
      <c r="A1172" s="256" t="s">
        <v>1429</v>
      </c>
      <c r="B1172" s="245">
        <v>84</v>
      </c>
    </row>
    <row r="1173" spans="1:2" ht="21" customHeight="1">
      <c r="A1173" s="256" t="s">
        <v>958</v>
      </c>
      <c r="B1173" s="245">
        <f>SUM(B1174:B1178)</f>
        <v>0</v>
      </c>
    </row>
    <row r="1174" spans="1:2" ht="21" customHeight="1">
      <c r="A1174" s="256" t="s">
        <v>959</v>
      </c>
      <c r="B1174" s="245"/>
    </row>
    <row r="1175" spans="1:2" ht="21" customHeight="1">
      <c r="A1175" s="256" t="s">
        <v>960</v>
      </c>
      <c r="B1175" s="245"/>
    </row>
    <row r="1176" spans="1:2" ht="21" customHeight="1">
      <c r="A1176" s="256" t="s">
        <v>961</v>
      </c>
      <c r="B1176" s="245"/>
    </row>
    <row r="1177" spans="1:2" ht="21" customHeight="1">
      <c r="A1177" s="256" t="s">
        <v>1430</v>
      </c>
      <c r="B1177" s="245"/>
    </row>
    <row r="1178" spans="1:2" ht="21" customHeight="1">
      <c r="A1178" s="256" t="s">
        <v>962</v>
      </c>
      <c r="B1178" s="245"/>
    </row>
    <row r="1179" spans="1:2" ht="21" customHeight="1">
      <c r="A1179" s="256" t="s">
        <v>963</v>
      </c>
      <c r="B1179" s="245">
        <f>SUM(B1180:B1184)</f>
        <v>160</v>
      </c>
    </row>
    <row r="1180" spans="1:2" ht="21" customHeight="1">
      <c r="A1180" s="256" t="s">
        <v>964</v>
      </c>
      <c r="B1180" s="245">
        <v>60</v>
      </c>
    </row>
    <row r="1181" spans="1:2" ht="21" customHeight="1">
      <c r="A1181" s="256" t="s">
        <v>965</v>
      </c>
      <c r="B1181" s="245"/>
    </row>
    <row r="1182" spans="1:2" ht="21" customHeight="1">
      <c r="A1182" s="256" t="s">
        <v>1431</v>
      </c>
      <c r="B1182" s="245">
        <v>100</v>
      </c>
    </row>
    <row r="1183" spans="1:2" ht="21" customHeight="1">
      <c r="A1183" s="256" t="s">
        <v>966</v>
      </c>
      <c r="B1183" s="245"/>
    </row>
    <row r="1184" spans="1:2" ht="21" customHeight="1">
      <c r="A1184" s="256" t="s">
        <v>967</v>
      </c>
      <c r="B1184" s="245"/>
    </row>
    <row r="1185" spans="1:2" ht="21" customHeight="1">
      <c r="A1185" s="256" t="s">
        <v>968</v>
      </c>
      <c r="B1185" s="245">
        <f>SUM(B1186:B1197)</f>
        <v>30</v>
      </c>
    </row>
    <row r="1186" spans="1:2" ht="21" customHeight="1">
      <c r="A1186" s="256" t="s">
        <v>969</v>
      </c>
      <c r="B1186" s="245"/>
    </row>
    <row r="1187" spans="1:2" ht="21" customHeight="1">
      <c r="A1187" s="256" t="s">
        <v>970</v>
      </c>
      <c r="B1187" s="245"/>
    </row>
    <row r="1188" spans="1:2" ht="21" customHeight="1">
      <c r="A1188" s="256" t="s">
        <v>971</v>
      </c>
      <c r="B1188" s="245"/>
    </row>
    <row r="1189" spans="1:2" ht="21" customHeight="1">
      <c r="A1189" s="256" t="s">
        <v>972</v>
      </c>
      <c r="B1189" s="245">
        <v>20</v>
      </c>
    </row>
    <row r="1190" spans="1:2" ht="21" customHeight="1">
      <c r="A1190" s="256" t="s">
        <v>973</v>
      </c>
      <c r="B1190" s="245"/>
    </row>
    <row r="1191" spans="1:2" ht="21" customHeight="1">
      <c r="A1191" s="256" t="s">
        <v>974</v>
      </c>
      <c r="B1191" s="245"/>
    </row>
    <row r="1192" spans="1:2" ht="21" customHeight="1">
      <c r="A1192" s="256" t="s">
        <v>975</v>
      </c>
      <c r="B1192" s="245"/>
    </row>
    <row r="1193" spans="1:2" ht="21" customHeight="1">
      <c r="A1193" s="256" t="s">
        <v>976</v>
      </c>
      <c r="B1193" s="245"/>
    </row>
    <row r="1194" spans="1:2" ht="21" customHeight="1">
      <c r="A1194" s="256" t="s">
        <v>977</v>
      </c>
      <c r="B1194" s="245">
        <v>10</v>
      </c>
    </row>
    <row r="1195" spans="1:2" ht="21" customHeight="1">
      <c r="A1195" s="256" t="s">
        <v>978</v>
      </c>
      <c r="B1195" s="245"/>
    </row>
    <row r="1196" spans="1:2" ht="21" customHeight="1">
      <c r="A1196" s="256" t="s">
        <v>1432</v>
      </c>
      <c r="B1196" s="245"/>
    </row>
    <row r="1197" spans="1:2" ht="21" customHeight="1">
      <c r="A1197" s="256" t="s">
        <v>979</v>
      </c>
      <c r="B1197" s="245"/>
    </row>
    <row r="1198" spans="1:2" ht="21" customHeight="1">
      <c r="A1198" s="256" t="s">
        <v>1120</v>
      </c>
      <c r="B1198" s="245">
        <f>B1199+B1211+B1217+B1223+B1231+B1244+B1248+B1252</f>
        <v>1082.24</v>
      </c>
    </row>
    <row r="1199" spans="1:2" ht="21" customHeight="1">
      <c r="A1199" s="256" t="s">
        <v>980</v>
      </c>
      <c r="B1199" s="245">
        <f>SUM(B1200:B1210)</f>
        <v>312.24</v>
      </c>
    </row>
    <row r="1200" spans="1:2" ht="21" customHeight="1">
      <c r="A1200" s="256" t="s">
        <v>159</v>
      </c>
      <c r="B1200" s="245">
        <v>201.57</v>
      </c>
    </row>
    <row r="1201" spans="1:2" ht="21" customHeight="1">
      <c r="A1201" s="256" t="s">
        <v>160</v>
      </c>
      <c r="B1201" s="245"/>
    </row>
    <row r="1202" spans="1:2" ht="21" customHeight="1">
      <c r="A1202" s="256" t="s">
        <v>161</v>
      </c>
      <c r="B1202" s="245"/>
    </row>
    <row r="1203" spans="1:2" ht="21" customHeight="1">
      <c r="A1203" s="256" t="s">
        <v>981</v>
      </c>
      <c r="B1203" s="245"/>
    </row>
    <row r="1204" spans="1:2" ht="21" customHeight="1">
      <c r="A1204" s="256" t="s">
        <v>982</v>
      </c>
      <c r="B1204" s="245"/>
    </row>
    <row r="1205" spans="1:2" ht="21" customHeight="1">
      <c r="A1205" s="256" t="s">
        <v>983</v>
      </c>
      <c r="B1205" s="245"/>
    </row>
    <row r="1206" spans="1:2" ht="21" customHeight="1">
      <c r="A1206" s="256" t="s">
        <v>984</v>
      </c>
      <c r="B1206" s="245"/>
    </row>
    <row r="1207" spans="1:2" ht="21" customHeight="1">
      <c r="A1207" s="256" t="s">
        <v>985</v>
      </c>
      <c r="B1207" s="245"/>
    </row>
    <row r="1208" spans="1:2" ht="21" customHeight="1">
      <c r="A1208" s="256" t="s">
        <v>986</v>
      </c>
      <c r="B1208" s="245"/>
    </row>
    <row r="1209" spans="1:2" ht="21" customHeight="1">
      <c r="A1209" s="256" t="s">
        <v>168</v>
      </c>
      <c r="B1209" s="245">
        <v>110.67</v>
      </c>
    </row>
    <row r="1210" spans="1:2" ht="21" customHeight="1">
      <c r="A1210" s="256" t="s">
        <v>987</v>
      </c>
      <c r="B1210" s="245"/>
    </row>
    <row r="1211" spans="1:2" ht="21" customHeight="1">
      <c r="A1211" s="256" t="s">
        <v>988</v>
      </c>
      <c r="B1211" s="245">
        <f>SUM(B1212:B1216)</f>
        <v>770</v>
      </c>
    </row>
    <row r="1212" spans="1:2" ht="21" customHeight="1">
      <c r="A1212" s="256" t="s">
        <v>159</v>
      </c>
      <c r="B1212" s="245">
        <v>770</v>
      </c>
    </row>
    <row r="1213" spans="1:2" ht="21" customHeight="1">
      <c r="A1213" s="256" t="s">
        <v>160</v>
      </c>
      <c r="B1213" s="245"/>
    </row>
    <row r="1214" spans="1:2" ht="21" customHeight="1">
      <c r="A1214" s="256" t="s">
        <v>161</v>
      </c>
      <c r="B1214" s="245"/>
    </row>
    <row r="1215" spans="1:2" ht="21" customHeight="1">
      <c r="A1215" s="256" t="s">
        <v>989</v>
      </c>
      <c r="B1215" s="245"/>
    </row>
    <row r="1216" spans="1:2" ht="21" customHeight="1">
      <c r="A1216" s="256" t="s">
        <v>990</v>
      </c>
      <c r="B1216" s="245"/>
    </row>
    <row r="1217" spans="1:2" ht="21" customHeight="1">
      <c r="A1217" s="256" t="s">
        <v>991</v>
      </c>
      <c r="B1217" s="245">
        <f>SUM(B1218:B1222)</f>
        <v>0</v>
      </c>
    </row>
    <row r="1218" spans="1:2" ht="21" customHeight="1">
      <c r="A1218" s="256" t="s">
        <v>159</v>
      </c>
      <c r="B1218" s="245"/>
    </row>
    <row r="1219" spans="1:2" ht="21" customHeight="1">
      <c r="A1219" s="256" t="s">
        <v>160</v>
      </c>
      <c r="B1219" s="245"/>
    </row>
    <row r="1220" spans="1:2" ht="21" customHeight="1">
      <c r="A1220" s="256" t="s">
        <v>161</v>
      </c>
      <c r="B1220" s="245"/>
    </row>
    <row r="1221" spans="1:2" ht="21" customHeight="1">
      <c r="A1221" s="256" t="s">
        <v>992</v>
      </c>
      <c r="B1221" s="245"/>
    </row>
    <row r="1222" spans="1:2" ht="21" customHeight="1">
      <c r="A1222" s="256" t="s">
        <v>993</v>
      </c>
      <c r="B1222" s="245"/>
    </row>
    <row r="1223" spans="1:2" ht="21" customHeight="1">
      <c r="A1223" s="256" t="s">
        <v>994</v>
      </c>
      <c r="B1223" s="245">
        <f>SUM(B1224:B1230)</f>
        <v>0</v>
      </c>
    </row>
    <row r="1224" spans="1:2" ht="21" customHeight="1">
      <c r="A1224" s="256" t="s">
        <v>159</v>
      </c>
      <c r="B1224" s="245"/>
    </row>
    <row r="1225" spans="1:2" ht="21" customHeight="1">
      <c r="A1225" s="256" t="s">
        <v>160</v>
      </c>
      <c r="B1225" s="245"/>
    </row>
    <row r="1226" spans="1:2" ht="21" customHeight="1">
      <c r="A1226" s="256" t="s">
        <v>161</v>
      </c>
      <c r="B1226" s="245"/>
    </row>
    <row r="1227" spans="1:2" ht="21" customHeight="1">
      <c r="A1227" s="256" t="s">
        <v>995</v>
      </c>
      <c r="B1227" s="245"/>
    </row>
    <row r="1228" spans="1:2" ht="21" customHeight="1">
      <c r="A1228" s="256" t="s">
        <v>996</v>
      </c>
      <c r="B1228" s="245"/>
    </row>
    <row r="1229" spans="1:2" ht="21" customHeight="1">
      <c r="A1229" s="256" t="s">
        <v>168</v>
      </c>
      <c r="B1229" s="245"/>
    </row>
    <row r="1230" spans="1:2" ht="21" customHeight="1">
      <c r="A1230" s="256" t="s">
        <v>997</v>
      </c>
      <c r="B1230" s="245"/>
    </row>
    <row r="1231" spans="1:2" ht="21" customHeight="1">
      <c r="A1231" s="256" t="s">
        <v>998</v>
      </c>
      <c r="B1231" s="245">
        <f>SUM(B1232:B1243)</f>
        <v>0</v>
      </c>
    </row>
    <row r="1232" spans="1:2" ht="21" customHeight="1">
      <c r="A1232" s="256" t="s">
        <v>159</v>
      </c>
      <c r="B1232" s="245"/>
    </row>
    <row r="1233" spans="1:2" ht="21" customHeight="1">
      <c r="A1233" s="256" t="s">
        <v>160</v>
      </c>
      <c r="B1233" s="245"/>
    </row>
    <row r="1234" spans="1:2" ht="21" customHeight="1">
      <c r="A1234" s="256" t="s">
        <v>161</v>
      </c>
      <c r="B1234" s="245"/>
    </row>
    <row r="1235" spans="1:2" ht="21" customHeight="1">
      <c r="A1235" s="256" t="s">
        <v>999</v>
      </c>
      <c r="B1235" s="245"/>
    </row>
    <row r="1236" spans="1:2" ht="21" customHeight="1">
      <c r="A1236" s="256" t="s">
        <v>1000</v>
      </c>
      <c r="B1236" s="245"/>
    </row>
    <row r="1237" spans="1:2" ht="21" customHeight="1">
      <c r="A1237" s="256" t="s">
        <v>1001</v>
      </c>
      <c r="B1237" s="245"/>
    </row>
    <row r="1238" spans="1:2" ht="21" customHeight="1">
      <c r="A1238" s="256" t="s">
        <v>1002</v>
      </c>
      <c r="B1238" s="245"/>
    </row>
    <row r="1239" spans="1:2" ht="21" customHeight="1">
      <c r="A1239" s="256" t="s">
        <v>1003</v>
      </c>
      <c r="B1239" s="245"/>
    </row>
    <row r="1240" spans="1:2" ht="21" customHeight="1">
      <c r="A1240" s="256" t="s">
        <v>1004</v>
      </c>
      <c r="B1240" s="245"/>
    </row>
    <row r="1241" spans="1:2" ht="21" customHeight="1">
      <c r="A1241" s="256" t="s">
        <v>1005</v>
      </c>
      <c r="B1241" s="245"/>
    </row>
    <row r="1242" spans="1:2" ht="21" customHeight="1">
      <c r="A1242" s="256" t="s">
        <v>1433</v>
      </c>
      <c r="B1242" s="245"/>
    </row>
    <row r="1243" spans="1:2" ht="21" customHeight="1">
      <c r="A1243" s="256" t="s">
        <v>1006</v>
      </c>
      <c r="B1243" s="245"/>
    </row>
    <row r="1244" spans="1:2" ht="21" customHeight="1">
      <c r="A1244" s="256" t="s">
        <v>1007</v>
      </c>
      <c r="B1244" s="245">
        <f>SUM(B1245:B1247)</f>
        <v>0</v>
      </c>
    </row>
    <row r="1245" spans="1:2" ht="21" customHeight="1">
      <c r="A1245" s="256" t="s">
        <v>1008</v>
      </c>
      <c r="B1245" s="245"/>
    </row>
    <row r="1246" spans="1:2" ht="21" customHeight="1">
      <c r="A1246" s="256" t="s">
        <v>1009</v>
      </c>
      <c r="B1246" s="245"/>
    </row>
    <row r="1247" spans="1:2" ht="21" customHeight="1">
      <c r="A1247" s="256" t="s">
        <v>1010</v>
      </c>
      <c r="B1247" s="245"/>
    </row>
    <row r="1248" spans="1:2" ht="21" customHeight="1">
      <c r="A1248" s="256" t="s">
        <v>1011</v>
      </c>
      <c r="B1248" s="245">
        <f>SUM(B1249:B1251)</f>
        <v>0</v>
      </c>
    </row>
    <row r="1249" spans="1:2" ht="21" customHeight="1">
      <c r="A1249" s="256" t="s">
        <v>1012</v>
      </c>
      <c r="B1249" s="245"/>
    </row>
    <row r="1250" spans="1:2" ht="21" customHeight="1">
      <c r="A1250" s="256" t="s">
        <v>1013</v>
      </c>
      <c r="B1250" s="245"/>
    </row>
    <row r="1251" spans="1:2" ht="21" customHeight="1">
      <c r="A1251" s="256" t="s">
        <v>1434</v>
      </c>
      <c r="B1251" s="245"/>
    </row>
    <row r="1252" spans="1:2" ht="21" customHeight="1">
      <c r="A1252" s="256" t="s">
        <v>1014</v>
      </c>
      <c r="B1252" s="245"/>
    </row>
    <row r="1253" spans="1:2" ht="21" customHeight="1">
      <c r="A1253" s="256" t="s">
        <v>1152</v>
      </c>
      <c r="B1253" s="245">
        <v>5000</v>
      </c>
    </row>
    <row r="1254" spans="1:2" ht="21" customHeight="1">
      <c r="A1254" s="256" t="s">
        <v>1435</v>
      </c>
      <c r="B1254" s="245">
        <f>B1255</f>
        <v>3440</v>
      </c>
    </row>
    <row r="1255" spans="1:2" ht="21" customHeight="1">
      <c r="A1255" s="256" t="s">
        <v>1015</v>
      </c>
      <c r="B1255" s="245">
        <f>SUM(B1256:B1259)</f>
        <v>3440</v>
      </c>
    </row>
    <row r="1256" spans="1:2" ht="21" customHeight="1">
      <c r="A1256" s="256" t="s">
        <v>1016</v>
      </c>
      <c r="B1256" s="245">
        <v>3440</v>
      </c>
    </row>
    <row r="1257" spans="1:2" ht="21" customHeight="1">
      <c r="A1257" s="256" t="s">
        <v>1017</v>
      </c>
      <c r="B1257" s="245"/>
    </row>
    <row r="1258" spans="1:2" ht="21" customHeight="1">
      <c r="A1258" s="256" t="s">
        <v>1018</v>
      </c>
      <c r="B1258" s="245"/>
    </row>
    <row r="1259" spans="1:2" ht="21" customHeight="1">
      <c r="A1259" s="256" t="s">
        <v>1019</v>
      </c>
      <c r="B1259" s="245"/>
    </row>
    <row r="1260" spans="1:2" ht="21" customHeight="1">
      <c r="A1260" s="244" t="s">
        <v>1436</v>
      </c>
      <c r="B1260" s="245">
        <f>B1261</f>
        <v>60</v>
      </c>
    </row>
    <row r="1261" spans="1:2" ht="21" customHeight="1">
      <c r="A1261" s="244" t="s">
        <v>1020</v>
      </c>
      <c r="B1261" s="245">
        <v>60</v>
      </c>
    </row>
    <row r="1262" spans="1:2" ht="21" customHeight="1">
      <c r="A1262" s="244" t="s">
        <v>1437</v>
      </c>
      <c r="B1262" s="245">
        <f>B1263+B1264</f>
        <v>0</v>
      </c>
    </row>
    <row r="1263" spans="1:2" ht="21" customHeight="1">
      <c r="A1263" s="244" t="s">
        <v>1438</v>
      </c>
      <c r="B1263" s="245"/>
    </row>
    <row r="1264" spans="1:2" ht="21" customHeight="1">
      <c r="A1264" s="244" t="s">
        <v>906</v>
      </c>
      <c r="B1264" s="245"/>
    </row>
    <row r="1265" spans="1:2" ht="21" customHeight="1">
      <c r="A1265" s="244"/>
      <c r="B1265" s="245"/>
    </row>
    <row r="1266" spans="1:2" ht="21" customHeight="1">
      <c r="A1266" s="242" t="s">
        <v>62</v>
      </c>
      <c r="B1266" s="245">
        <f>B4+B233+B237+B249+B339+B390+B446+B503+B628+B698+B772+B791+B902+B966+B1030+B1050+B1080+B1090+B1134+B1154+B1198+B1253+B1254+B1260+B1262</f>
        <v>165838.63075171068</v>
      </c>
    </row>
  </sheetData>
  <sheetProtection/>
  <mergeCells count="1">
    <mergeCell ref="A1:B1"/>
  </mergeCells>
  <printOptions horizontalCentered="1"/>
  <pageMargins left="0.7480314960629921" right="0.7480314960629921" top="0.7874015748031497" bottom="0.7480314960629921" header="0.5118110236220472" footer="0.7874015748031497"/>
  <pageSetup firstPageNumber="14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Q53"/>
  <sheetViews>
    <sheetView zoomScaleSheetLayoutView="100" zoomScalePageLayoutView="0" workbookViewId="0" topLeftCell="A1">
      <selection activeCell="L23" sqref="L23"/>
    </sheetView>
  </sheetViews>
  <sheetFormatPr defaultColWidth="9.00390625" defaultRowHeight="14.25"/>
  <cols>
    <col min="1" max="1" width="7.50390625" style="86" customWidth="1"/>
    <col min="2" max="2" width="7.50390625" style="87" customWidth="1"/>
    <col min="3" max="3" width="28.875" style="57" customWidth="1"/>
    <col min="4" max="4" width="15.75390625" style="57" customWidth="1"/>
    <col min="5" max="5" width="12.75390625" style="57" customWidth="1"/>
    <col min="6" max="119" width="9.00390625" style="57" customWidth="1"/>
    <col min="120" max="121" width="9.00390625" style="21" customWidth="1"/>
  </cols>
  <sheetData>
    <row r="1" spans="1:5" ht="27.75" customHeight="1">
      <c r="A1" s="306" t="s">
        <v>1344</v>
      </c>
      <c r="B1" s="306"/>
      <c r="C1" s="306"/>
      <c r="D1" s="306"/>
      <c r="E1" s="306"/>
    </row>
    <row r="2" spans="1:5" ht="17.25" customHeight="1">
      <c r="A2" s="88"/>
      <c r="B2" s="88"/>
      <c r="C2" s="89"/>
      <c r="D2" s="89"/>
      <c r="E2" s="90" t="s">
        <v>16</v>
      </c>
    </row>
    <row r="3" spans="1:121" s="84" customFormat="1" ht="21.75" customHeight="1">
      <c r="A3" s="318" t="s">
        <v>156</v>
      </c>
      <c r="B3" s="318"/>
      <c r="C3" s="92" t="s">
        <v>157</v>
      </c>
      <c r="D3" s="93" t="s">
        <v>135</v>
      </c>
      <c r="E3" s="317" t="s">
        <v>94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7"/>
      <c r="DQ3" s="7"/>
    </row>
    <row r="4" spans="1:121" s="84" customFormat="1" ht="21.75" customHeight="1">
      <c r="A4" s="91" t="s">
        <v>1021</v>
      </c>
      <c r="B4" s="91" t="s">
        <v>1022</v>
      </c>
      <c r="C4" s="92"/>
      <c r="D4" s="93" t="s">
        <v>72</v>
      </c>
      <c r="E4" s="317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7"/>
      <c r="DQ4" s="7"/>
    </row>
    <row r="5" spans="1:121" s="56" customFormat="1" ht="21.75" customHeight="1">
      <c r="A5" s="319" t="s">
        <v>126</v>
      </c>
      <c r="B5" s="320"/>
      <c r="C5" s="321"/>
      <c r="D5" s="91">
        <f>D6+D17+D39+D44+D52</f>
        <v>165839</v>
      </c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7"/>
      <c r="DQ5" s="7"/>
    </row>
    <row r="6" spans="1:121" s="84" customFormat="1" ht="21.75" customHeight="1">
      <c r="A6" s="91">
        <v>301</v>
      </c>
      <c r="B6" s="322" t="s">
        <v>1023</v>
      </c>
      <c r="C6" s="322"/>
      <c r="D6" s="95">
        <f>SUM(D7:D16)</f>
        <v>112540</v>
      </c>
      <c r="E6" s="96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7"/>
      <c r="DQ6" s="7"/>
    </row>
    <row r="7" spans="1:121" s="84" customFormat="1" ht="21.75" customHeight="1">
      <c r="A7" s="91"/>
      <c r="B7" s="91" t="s">
        <v>1024</v>
      </c>
      <c r="C7" s="92" t="s">
        <v>1025</v>
      </c>
      <c r="D7" s="91">
        <v>47454</v>
      </c>
      <c r="E7" s="9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7"/>
      <c r="DQ7" s="7"/>
    </row>
    <row r="8" spans="1:121" s="84" customFormat="1" ht="21.75" customHeight="1">
      <c r="A8" s="91"/>
      <c r="B8" s="91" t="s">
        <v>1026</v>
      </c>
      <c r="C8" s="92" t="s">
        <v>1027</v>
      </c>
      <c r="D8" s="91">
        <v>36186</v>
      </c>
      <c r="E8" s="96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7"/>
      <c r="DQ8" s="7"/>
    </row>
    <row r="9" spans="1:121" s="84" customFormat="1" ht="21.75" customHeight="1">
      <c r="A9" s="91"/>
      <c r="B9" s="91" t="s">
        <v>1028</v>
      </c>
      <c r="C9" s="92" t="s">
        <v>1029</v>
      </c>
      <c r="D9" s="91">
        <v>4701</v>
      </c>
      <c r="E9" s="96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7"/>
      <c r="DQ9" s="7"/>
    </row>
    <row r="10" spans="1:121" s="84" customFormat="1" ht="21.75" customHeight="1">
      <c r="A10" s="91"/>
      <c r="B10" s="91" t="s">
        <v>1030</v>
      </c>
      <c r="C10" s="92" t="s">
        <v>1031</v>
      </c>
      <c r="D10" s="91">
        <v>1550</v>
      </c>
      <c r="E10" s="9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7"/>
      <c r="DQ10" s="7"/>
    </row>
    <row r="11" spans="1:121" s="84" customFormat="1" ht="21.75" customHeight="1">
      <c r="A11" s="91"/>
      <c r="B11" s="93" t="s">
        <v>1032</v>
      </c>
      <c r="C11" s="92" t="s">
        <v>1033</v>
      </c>
      <c r="D11" s="91">
        <v>8820</v>
      </c>
      <c r="E11" s="96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7"/>
      <c r="DQ11" s="7"/>
    </row>
    <row r="12" spans="1:121" s="85" customFormat="1" ht="21.75" customHeight="1">
      <c r="A12" s="97"/>
      <c r="B12" s="98" t="s">
        <v>1034</v>
      </c>
      <c r="C12" s="99" t="s">
        <v>1035</v>
      </c>
      <c r="D12" s="97">
        <v>1320</v>
      </c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3"/>
      <c r="DQ12" s="103"/>
    </row>
    <row r="13" spans="1:121" s="85" customFormat="1" ht="21.75" customHeight="1">
      <c r="A13" s="97"/>
      <c r="B13" s="98" t="s">
        <v>1036</v>
      </c>
      <c r="C13" s="99" t="s">
        <v>1037</v>
      </c>
      <c r="D13" s="97">
        <v>2243</v>
      </c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3"/>
      <c r="DQ13" s="103"/>
    </row>
    <row r="14" spans="1:121" s="85" customFormat="1" ht="21.75" customHeight="1">
      <c r="A14" s="97"/>
      <c r="B14" s="274" t="s">
        <v>1448</v>
      </c>
      <c r="C14" s="275" t="s">
        <v>1450</v>
      </c>
      <c r="D14" s="97">
        <v>126</v>
      </c>
      <c r="E14" s="276" t="s">
        <v>1449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3"/>
      <c r="DQ14" s="103"/>
    </row>
    <row r="15" spans="1:121" s="84" customFormat="1" ht="21.75" customHeight="1">
      <c r="A15" s="91"/>
      <c r="B15" s="93">
        <v>13</v>
      </c>
      <c r="C15" s="92" t="s">
        <v>1039</v>
      </c>
      <c r="D15" s="91">
        <v>5312</v>
      </c>
      <c r="E15" s="9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7"/>
      <c r="DQ15" s="7"/>
    </row>
    <row r="16" spans="1:121" s="84" customFormat="1" ht="21.75" customHeight="1">
      <c r="A16" s="91"/>
      <c r="B16" s="93">
        <v>99</v>
      </c>
      <c r="C16" s="92" t="s">
        <v>1040</v>
      </c>
      <c r="D16" s="91">
        <v>4828</v>
      </c>
      <c r="E16" s="9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7"/>
      <c r="DQ16" s="7"/>
    </row>
    <row r="17" spans="1:5" ht="21.75" customHeight="1">
      <c r="A17" s="91">
        <v>302</v>
      </c>
      <c r="B17" s="322" t="s">
        <v>1041</v>
      </c>
      <c r="C17" s="322"/>
      <c r="D17" s="95">
        <f>SUM(D18:D38)</f>
        <v>16635</v>
      </c>
      <c r="E17" s="96"/>
    </row>
    <row r="18" spans="1:5" ht="21.75" customHeight="1">
      <c r="A18" s="91"/>
      <c r="B18" s="91" t="s">
        <v>1024</v>
      </c>
      <c r="C18" s="92" t="s">
        <v>1042</v>
      </c>
      <c r="D18" s="91">
        <v>3783</v>
      </c>
      <c r="E18" s="96"/>
    </row>
    <row r="19" spans="1:5" ht="21.75" customHeight="1">
      <c r="A19" s="91"/>
      <c r="B19" s="91" t="s">
        <v>1026</v>
      </c>
      <c r="C19" s="92" t="s">
        <v>1043</v>
      </c>
      <c r="D19" s="91">
        <v>565</v>
      </c>
      <c r="E19" s="96"/>
    </row>
    <row r="20" spans="1:5" ht="21.75" customHeight="1">
      <c r="A20" s="91"/>
      <c r="B20" s="91" t="s">
        <v>1028</v>
      </c>
      <c r="C20" s="92" t="s">
        <v>1044</v>
      </c>
      <c r="D20" s="91"/>
      <c r="E20" s="96"/>
    </row>
    <row r="21" spans="1:5" ht="21.75" customHeight="1">
      <c r="A21" s="91"/>
      <c r="B21" s="91" t="s">
        <v>1045</v>
      </c>
      <c r="C21" s="92" t="s">
        <v>1046</v>
      </c>
      <c r="D21" s="91"/>
      <c r="E21" s="96"/>
    </row>
    <row r="22" spans="1:5" ht="21.75" customHeight="1">
      <c r="A22" s="91"/>
      <c r="B22" s="91" t="s">
        <v>1047</v>
      </c>
      <c r="C22" s="92" t="s">
        <v>1048</v>
      </c>
      <c r="D22" s="91">
        <v>189</v>
      </c>
      <c r="E22" s="96"/>
    </row>
    <row r="23" spans="1:5" ht="21.75" customHeight="1">
      <c r="A23" s="91"/>
      <c r="B23" s="91" t="s">
        <v>1049</v>
      </c>
      <c r="C23" s="92" t="s">
        <v>1050</v>
      </c>
      <c r="D23" s="91">
        <v>738</v>
      </c>
      <c r="E23" s="96"/>
    </row>
    <row r="24" spans="1:5" ht="21.75" customHeight="1">
      <c r="A24" s="91"/>
      <c r="B24" s="91" t="s">
        <v>1030</v>
      </c>
      <c r="C24" s="92" t="s">
        <v>1051</v>
      </c>
      <c r="D24" s="91">
        <v>266</v>
      </c>
      <c r="E24" s="96"/>
    </row>
    <row r="25" spans="1:5" ht="21.75" customHeight="1">
      <c r="A25" s="91"/>
      <c r="B25" s="91" t="s">
        <v>1032</v>
      </c>
      <c r="C25" s="92" t="s">
        <v>1052</v>
      </c>
      <c r="D25" s="91">
        <v>1048</v>
      </c>
      <c r="E25" s="96"/>
    </row>
    <row r="26" spans="1:5" ht="21.75" customHeight="1">
      <c r="A26" s="91"/>
      <c r="B26" s="91" t="s">
        <v>1038</v>
      </c>
      <c r="C26" s="92" t="s">
        <v>1053</v>
      </c>
      <c r="D26" s="91">
        <v>783</v>
      </c>
      <c r="E26" s="96"/>
    </row>
    <row r="27" spans="1:5" ht="21.75" customHeight="1">
      <c r="A27" s="91"/>
      <c r="B27" s="91" t="s">
        <v>1054</v>
      </c>
      <c r="C27" s="92" t="s">
        <v>1055</v>
      </c>
      <c r="D27" s="91"/>
      <c r="E27" s="96"/>
    </row>
    <row r="28" spans="1:5" ht="21.75" customHeight="1">
      <c r="A28" s="91"/>
      <c r="B28" s="91" t="s">
        <v>1056</v>
      </c>
      <c r="C28" s="92" t="s">
        <v>1057</v>
      </c>
      <c r="D28" s="91">
        <v>2612</v>
      </c>
      <c r="E28" s="96"/>
    </row>
    <row r="29" spans="1:5" ht="21.75" customHeight="1">
      <c r="A29" s="91"/>
      <c r="B29" s="91" t="s">
        <v>1058</v>
      </c>
      <c r="C29" s="92" t="s">
        <v>1059</v>
      </c>
      <c r="D29" s="91">
        <v>198</v>
      </c>
      <c r="E29" s="96"/>
    </row>
    <row r="30" spans="1:5" ht="21.75" customHeight="1">
      <c r="A30" s="91"/>
      <c r="B30" s="91" t="s">
        <v>1060</v>
      </c>
      <c r="C30" s="92" t="s">
        <v>1061</v>
      </c>
      <c r="D30" s="91">
        <v>274</v>
      </c>
      <c r="E30" s="96"/>
    </row>
    <row r="31" spans="1:5" ht="21.75" customHeight="1">
      <c r="A31" s="91"/>
      <c r="B31" s="91" t="s">
        <v>1062</v>
      </c>
      <c r="C31" s="92" t="s">
        <v>1063</v>
      </c>
      <c r="D31" s="91">
        <v>165</v>
      </c>
      <c r="E31" s="96"/>
    </row>
    <row r="32" spans="1:5" ht="21.75" customHeight="1">
      <c r="A32" s="91"/>
      <c r="B32" s="91" t="s">
        <v>1064</v>
      </c>
      <c r="C32" s="92" t="s">
        <v>129</v>
      </c>
      <c r="D32" s="97">
        <v>285</v>
      </c>
      <c r="E32" s="96"/>
    </row>
    <row r="33" spans="1:5" ht="21.75" customHeight="1">
      <c r="A33" s="91"/>
      <c r="B33" s="91" t="s">
        <v>1065</v>
      </c>
      <c r="C33" s="92" t="s">
        <v>1066</v>
      </c>
      <c r="D33" s="97">
        <v>50</v>
      </c>
      <c r="E33" s="96"/>
    </row>
    <row r="34" spans="1:5" ht="21.75" customHeight="1">
      <c r="A34" s="91"/>
      <c r="B34" s="91" t="s">
        <v>1067</v>
      </c>
      <c r="C34" s="92" t="s">
        <v>1068</v>
      </c>
      <c r="D34" s="91">
        <v>912</v>
      </c>
      <c r="E34" s="96"/>
    </row>
    <row r="35" spans="1:5" ht="21.75" customHeight="1">
      <c r="A35" s="91"/>
      <c r="B35" s="91" t="s">
        <v>1069</v>
      </c>
      <c r="C35" s="92" t="s">
        <v>1070</v>
      </c>
      <c r="D35" s="91">
        <v>621</v>
      </c>
      <c r="E35" s="96"/>
    </row>
    <row r="36" spans="1:5" ht="21.75" customHeight="1">
      <c r="A36" s="91"/>
      <c r="B36" s="91" t="s">
        <v>1071</v>
      </c>
      <c r="C36" s="92" t="s">
        <v>130</v>
      </c>
      <c r="D36" s="97">
        <v>475</v>
      </c>
      <c r="E36" s="96"/>
    </row>
    <row r="37" spans="1:5" ht="21.75" customHeight="1">
      <c r="A37" s="91"/>
      <c r="B37" s="91" t="s">
        <v>1072</v>
      </c>
      <c r="C37" s="92" t="s">
        <v>1073</v>
      </c>
      <c r="D37" s="97">
        <v>927</v>
      </c>
      <c r="E37" s="96"/>
    </row>
    <row r="38" spans="1:5" ht="21.75" customHeight="1">
      <c r="A38" s="91"/>
      <c r="B38" s="91" t="s">
        <v>1074</v>
      </c>
      <c r="C38" s="92" t="s">
        <v>1075</v>
      </c>
      <c r="D38" s="97">
        <v>2744</v>
      </c>
      <c r="E38" s="96"/>
    </row>
    <row r="39" spans="1:5" ht="21.75" customHeight="1">
      <c r="A39" s="91">
        <v>303</v>
      </c>
      <c r="B39" s="322" t="s">
        <v>1076</v>
      </c>
      <c r="C39" s="322"/>
      <c r="D39" s="102">
        <f>SUM(D40:D43)</f>
        <v>8994</v>
      </c>
      <c r="E39" s="96"/>
    </row>
    <row r="40" spans="1:5" ht="21.75" customHeight="1">
      <c r="A40" s="91"/>
      <c r="B40" s="91" t="s">
        <v>1024</v>
      </c>
      <c r="C40" s="92" t="s">
        <v>1077</v>
      </c>
      <c r="D40" s="97">
        <v>478</v>
      </c>
      <c r="E40" s="96"/>
    </row>
    <row r="41" spans="1:5" ht="21.75" customHeight="1">
      <c r="A41" s="91"/>
      <c r="B41" s="91" t="s">
        <v>1045</v>
      </c>
      <c r="C41" s="92" t="s">
        <v>1078</v>
      </c>
      <c r="D41" s="97">
        <v>1200</v>
      </c>
      <c r="E41" s="96"/>
    </row>
    <row r="42" spans="1:5" ht="21.75" customHeight="1">
      <c r="A42" s="91"/>
      <c r="B42" s="91" t="s">
        <v>1047</v>
      </c>
      <c r="C42" s="92" t="s">
        <v>1079</v>
      </c>
      <c r="D42" s="97">
        <v>4668</v>
      </c>
      <c r="E42" s="96"/>
    </row>
    <row r="43" spans="1:5" ht="21.75" customHeight="1">
      <c r="A43" s="91"/>
      <c r="B43" s="91" t="s">
        <v>1074</v>
      </c>
      <c r="C43" s="92" t="s">
        <v>1080</v>
      </c>
      <c r="D43" s="97">
        <v>2648</v>
      </c>
      <c r="E43" s="96"/>
    </row>
    <row r="44" spans="1:5" ht="21.75" customHeight="1">
      <c r="A44" s="91">
        <v>310</v>
      </c>
      <c r="B44" s="314" t="s">
        <v>1081</v>
      </c>
      <c r="C44" s="314"/>
      <c r="D44" s="102">
        <f>SUM(D45:D51)</f>
        <v>24230</v>
      </c>
      <c r="E44" s="96"/>
    </row>
    <row r="45" spans="1:5" ht="21.75" customHeight="1">
      <c r="A45" s="91"/>
      <c r="B45" s="97" t="s">
        <v>1024</v>
      </c>
      <c r="C45" s="99" t="s">
        <v>1082</v>
      </c>
      <c r="D45" s="97">
        <v>4840</v>
      </c>
      <c r="E45" s="96"/>
    </row>
    <row r="46" spans="1:5" ht="21.75" customHeight="1">
      <c r="A46" s="91"/>
      <c r="B46" s="97" t="s">
        <v>1026</v>
      </c>
      <c r="C46" s="99" t="s">
        <v>1083</v>
      </c>
      <c r="D46" s="97">
        <v>450</v>
      </c>
      <c r="E46" s="96"/>
    </row>
    <row r="47" spans="1:5" ht="21.75" customHeight="1">
      <c r="A47" s="91"/>
      <c r="B47" s="97" t="s">
        <v>1047</v>
      </c>
      <c r="C47" s="99" t="s">
        <v>1084</v>
      </c>
      <c r="D47" s="97">
        <v>9970</v>
      </c>
      <c r="E47" s="96"/>
    </row>
    <row r="48" spans="1:5" ht="21.75" customHeight="1">
      <c r="A48" s="91"/>
      <c r="B48" s="97" t="s">
        <v>1049</v>
      </c>
      <c r="C48" s="99" t="s">
        <v>1085</v>
      </c>
      <c r="D48" s="97">
        <v>3320</v>
      </c>
      <c r="E48" s="96"/>
    </row>
    <row r="49" spans="1:5" ht="21.75" customHeight="1">
      <c r="A49" s="91"/>
      <c r="B49" s="97" t="s">
        <v>1030</v>
      </c>
      <c r="C49" s="99" t="s">
        <v>1086</v>
      </c>
      <c r="D49" s="97">
        <v>550</v>
      </c>
      <c r="E49" s="96"/>
    </row>
    <row r="50" spans="1:5" ht="21.75" customHeight="1">
      <c r="A50" s="91"/>
      <c r="B50" s="97">
        <v>13</v>
      </c>
      <c r="C50" s="275" t="s">
        <v>1451</v>
      </c>
      <c r="D50" s="97">
        <v>100</v>
      </c>
      <c r="E50" s="96"/>
    </row>
    <row r="51" spans="1:5" ht="21.75" customHeight="1">
      <c r="A51" s="91"/>
      <c r="B51" s="98">
        <v>99</v>
      </c>
      <c r="C51" s="99" t="s">
        <v>1081</v>
      </c>
      <c r="D51" s="97">
        <v>5000</v>
      </c>
      <c r="E51" s="96"/>
    </row>
    <row r="52" spans="1:5" ht="21.75" customHeight="1">
      <c r="A52" s="91">
        <v>307</v>
      </c>
      <c r="B52" s="315" t="s">
        <v>1087</v>
      </c>
      <c r="C52" s="316"/>
      <c r="D52" s="102">
        <f>D53</f>
        <v>3440</v>
      </c>
      <c r="E52" s="96"/>
    </row>
    <row r="53" spans="1:5" ht="21.75" customHeight="1">
      <c r="A53" s="91"/>
      <c r="B53" s="97" t="s">
        <v>1024</v>
      </c>
      <c r="C53" s="99" t="s">
        <v>1088</v>
      </c>
      <c r="D53" s="97">
        <v>3440</v>
      </c>
      <c r="E53" s="96"/>
    </row>
  </sheetData>
  <sheetProtection/>
  <mergeCells count="9">
    <mergeCell ref="B44:C44"/>
    <mergeCell ref="B52:C52"/>
    <mergeCell ref="E3:E4"/>
    <mergeCell ref="A1:E1"/>
    <mergeCell ref="A3:B3"/>
    <mergeCell ref="A5:C5"/>
    <mergeCell ref="B6:C6"/>
    <mergeCell ref="B17:C17"/>
    <mergeCell ref="B39:C39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322"/>
  <sheetViews>
    <sheetView zoomScalePageLayoutView="0" workbookViewId="0" topLeftCell="A1">
      <selection activeCell="C2" sqref="C2"/>
    </sheetView>
  </sheetViews>
  <sheetFormatPr defaultColWidth="9.00390625" defaultRowHeight="14.25"/>
  <cols>
    <col min="1" max="1" width="46.125" style="0" customWidth="1"/>
    <col min="2" max="3" width="10.50390625" style="0" customWidth="1"/>
    <col min="4" max="4" width="13.25390625" style="0" customWidth="1"/>
  </cols>
  <sheetData>
    <row r="1" spans="1:4" ht="20.25">
      <c r="A1" s="323" t="s">
        <v>1345</v>
      </c>
      <c r="B1" s="323"/>
      <c r="C1" s="323"/>
      <c r="D1" s="323"/>
    </row>
    <row r="2" spans="1:4" ht="14.25">
      <c r="A2" s="31"/>
      <c r="B2" s="31"/>
      <c r="C2" s="15"/>
      <c r="D2" s="32" t="s">
        <v>16</v>
      </c>
    </row>
    <row r="3" spans="1:4" ht="27.75" customHeight="1">
      <c r="A3" s="242" t="s">
        <v>1359</v>
      </c>
      <c r="B3" s="259" t="s">
        <v>1360</v>
      </c>
      <c r="C3" s="242" t="s">
        <v>1089</v>
      </c>
      <c r="D3" s="259" t="s">
        <v>1439</v>
      </c>
    </row>
    <row r="4" spans="1:4" s="71" customFormat="1" ht="19.5" customHeight="1">
      <c r="A4" s="244" t="s">
        <v>1090</v>
      </c>
      <c r="B4" s="244">
        <f>B5+B17+B26+B37+B48+B59+B70+B78+B87+B100+B109+B120+B132+B139+B147+B153+B160+B167+B174+B181+B188+B196+B202+B208+B215+B230</f>
        <v>40929</v>
      </c>
      <c r="C4" s="244">
        <f>C5+C17+C26+C37+C48+C59+C70+C78+C87+C100+C109+C120+C132+C139+C147+C153+C160+C167+C174+C181+C188+C196+C202+C208+C215+C230</f>
        <v>40245</v>
      </c>
      <c r="D4" s="260">
        <f>C4/B4</f>
        <v>0.9832881331085538</v>
      </c>
    </row>
    <row r="5" spans="1:4" s="71" customFormat="1" ht="19.5" customHeight="1">
      <c r="A5" s="246" t="s">
        <v>158</v>
      </c>
      <c r="B5" s="244">
        <f>SUM(B6:B16)</f>
        <v>491</v>
      </c>
      <c r="C5" s="244">
        <f>SUM(C6:C16)</f>
        <v>545</v>
      </c>
      <c r="D5" s="260">
        <f>C5/B5</f>
        <v>1.109979633401222</v>
      </c>
    </row>
    <row r="6" spans="1:4" s="71" customFormat="1" ht="19.5" customHeight="1">
      <c r="A6" s="246" t="s">
        <v>159</v>
      </c>
      <c r="B6" s="244">
        <v>472</v>
      </c>
      <c r="C6" s="244">
        <v>485</v>
      </c>
      <c r="D6" s="260">
        <f>C6/B6</f>
        <v>1.027542372881356</v>
      </c>
    </row>
    <row r="7" spans="1:4" s="71" customFormat="1" ht="19.5" customHeight="1">
      <c r="A7" s="246" t="s">
        <v>160</v>
      </c>
      <c r="B7" s="244"/>
      <c r="C7" s="244"/>
      <c r="D7" s="260"/>
    </row>
    <row r="8" spans="1:4" s="71" customFormat="1" ht="19.5" customHeight="1">
      <c r="A8" s="247" t="s">
        <v>161</v>
      </c>
      <c r="B8" s="244"/>
      <c r="C8" s="244"/>
      <c r="D8" s="260"/>
    </row>
    <row r="9" spans="1:4" s="71" customFormat="1" ht="19.5" customHeight="1">
      <c r="A9" s="247" t="s">
        <v>162</v>
      </c>
      <c r="B9" s="244"/>
      <c r="C9" s="244"/>
      <c r="D9" s="260"/>
    </row>
    <row r="10" spans="1:4" s="71" customFormat="1" ht="19.5" customHeight="1">
      <c r="A10" s="247" t="s">
        <v>163</v>
      </c>
      <c r="B10" s="244"/>
      <c r="C10" s="244"/>
      <c r="D10" s="260"/>
    </row>
    <row r="11" spans="1:4" s="71" customFormat="1" ht="19.5" customHeight="1">
      <c r="A11" s="244" t="s">
        <v>164</v>
      </c>
      <c r="B11" s="244"/>
      <c r="C11" s="244"/>
      <c r="D11" s="260"/>
    </row>
    <row r="12" spans="1:4" s="71" customFormat="1" ht="19.5" customHeight="1">
      <c r="A12" s="244" t="s">
        <v>165</v>
      </c>
      <c r="B12" s="244"/>
      <c r="C12" s="244"/>
      <c r="D12" s="260"/>
    </row>
    <row r="13" spans="1:4" s="71" customFormat="1" ht="19.5" customHeight="1">
      <c r="A13" s="244" t="s">
        <v>166</v>
      </c>
      <c r="B13" s="244">
        <v>7</v>
      </c>
      <c r="C13" s="244">
        <v>10</v>
      </c>
      <c r="D13" s="260">
        <f>C13/B13</f>
        <v>1.4285714285714286</v>
      </c>
    </row>
    <row r="14" spans="1:4" s="71" customFormat="1" ht="19.5" customHeight="1">
      <c r="A14" s="244" t="s">
        <v>167</v>
      </c>
      <c r="B14" s="244"/>
      <c r="C14" s="244"/>
      <c r="D14" s="260"/>
    </row>
    <row r="15" spans="1:4" s="71" customFormat="1" ht="19.5" customHeight="1">
      <c r="A15" s="244" t="s">
        <v>168</v>
      </c>
      <c r="B15" s="244">
        <v>12</v>
      </c>
      <c r="C15" s="244">
        <v>50</v>
      </c>
      <c r="D15" s="260">
        <f>C15/B15</f>
        <v>4.166666666666667</v>
      </c>
    </row>
    <row r="16" spans="1:4" s="71" customFormat="1" ht="19.5" customHeight="1">
      <c r="A16" s="244" t="s">
        <v>169</v>
      </c>
      <c r="B16" s="244"/>
      <c r="C16" s="244"/>
      <c r="D16" s="260"/>
    </row>
    <row r="17" spans="1:4" s="71" customFormat="1" ht="19.5" customHeight="1">
      <c r="A17" s="246" t="s">
        <v>170</v>
      </c>
      <c r="B17" s="244">
        <f>SUM(B18:B25)</f>
        <v>397</v>
      </c>
      <c r="C17" s="244">
        <f>SUM(C18:C25)</f>
        <v>410</v>
      </c>
      <c r="D17" s="260">
        <f>C17/B17</f>
        <v>1.0327455919395465</v>
      </c>
    </row>
    <row r="18" spans="1:4" s="71" customFormat="1" ht="19.5" customHeight="1">
      <c r="A18" s="246" t="s">
        <v>159</v>
      </c>
      <c r="B18" s="244">
        <v>397</v>
      </c>
      <c r="C18" s="244">
        <v>410</v>
      </c>
      <c r="D18" s="260">
        <f>C18/B18</f>
        <v>1.0327455919395465</v>
      </c>
    </row>
    <row r="19" spans="1:4" s="71" customFormat="1" ht="19.5" customHeight="1">
      <c r="A19" s="246" t="s">
        <v>160</v>
      </c>
      <c r="B19" s="244"/>
      <c r="C19" s="244"/>
      <c r="D19" s="260"/>
    </row>
    <row r="20" spans="1:4" s="71" customFormat="1" ht="19.5" customHeight="1">
      <c r="A20" s="247" t="s">
        <v>161</v>
      </c>
      <c r="B20" s="244"/>
      <c r="C20" s="244"/>
      <c r="D20" s="260"/>
    </row>
    <row r="21" spans="1:4" s="71" customFormat="1" ht="19.5" customHeight="1">
      <c r="A21" s="247" t="s">
        <v>171</v>
      </c>
      <c r="B21" s="244"/>
      <c r="C21" s="244"/>
      <c r="D21" s="260"/>
    </row>
    <row r="22" spans="1:4" s="71" customFormat="1" ht="19.5" customHeight="1">
      <c r="A22" s="247" t="s">
        <v>172</v>
      </c>
      <c r="B22" s="244"/>
      <c r="C22" s="244"/>
      <c r="D22" s="260"/>
    </row>
    <row r="23" spans="1:4" s="71" customFormat="1" ht="19.5" customHeight="1">
      <c r="A23" s="247" t="s">
        <v>173</v>
      </c>
      <c r="B23" s="244"/>
      <c r="C23" s="244"/>
      <c r="D23" s="260"/>
    </row>
    <row r="24" spans="1:4" s="71" customFormat="1" ht="19.5" customHeight="1">
      <c r="A24" s="247" t="s">
        <v>168</v>
      </c>
      <c r="B24" s="244"/>
      <c r="C24" s="244"/>
      <c r="D24" s="260"/>
    </row>
    <row r="25" spans="1:4" s="71" customFormat="1" ht="19.5" customHeight="1">
      <c r="A25" s="247" t="s">
        <v>174</v>
      </c>
      <c r="B25" s="244"/>
      <c r="C25" s="244"/>
      <c r="D25" s="260"/>
    </row>
    <row r="26" spans="1:4" s="71" customFormat="1" ht="19.5" customHeight="1">
      <c r="A26" s="246" t="s">
        <v>175</v>
      </c>
      <c r="B26" s="244">
        <f>SUM(B27:B36)</f>
        <v>21285</v>
      </c>
      <c r="C26" s="244">
        <f>SUM(C27:C36)</f>
        <v>20399</v>
      </c>
      <c r="D26" s="260">
        <f>C26/B26</f>
        <v>0.9583744420953724</v>
      </c>
    </row>
    <row r="27" spans="1:4" s="71" customFormat="1" ht="19.5" customHeight="1">
      <c r="A27" s="246" t="s">
        <v>159</v>
      </c>
      <c r="B27" s="244">
        <v>18602</v>
      </c>
      <c r="C27" s="244">
        <v>18648</v>
      </c>
      <c r="D27" s="260">
        <f>C27/B27</f>
        <v>1.0024728523814643</v>
      </c>
    </row>
    <row r="28" spans="1:4" s="71" customFormat="1" ht="19.5" customHeight="1">
      <c r="A28" s="246" t="s">
        <v>160</v>
      </c>
      <c r="B28" s="244"/>
      <c r="C28" s="244"/>
      <c r="D28" s="260"/>
    </row>
    <row r="29" spans="1:4" s="71" customFormat="1" ht="19.5" customHeight="1">
      <c r="A29" s="247" t="s">
        <v>161</v>
      </c>
      <c r="B29" s="244"/>
      <c r="C29" s="244"/>
      <c r="D29" s="260"/>
    </row>
    <row r="30" spans="1:4" s="71" customFormat="1" ht="19.5" customHeight="1">
      <c r="A30" s="247" t="s">
        <v>176</v>
      </c>
      <c r="B30" s="244"/>
      <c r="C30" s="244"/>
      <c r="D30" s="260"/>
    </row>
    <row r="31" spans="1:4" s="71" customFormat="1" ht="19.5" customHeight="1">
      <c r="A31" s="247" t="s">
        <v>1361</v>
      </c>
      <c r="B31" s="244"/>
      <c r="C31" s="244"/>
      <c r="D31" s="260"/>
    </row>
    <row r="32" spans="1:4" s="71" customFormat="1" ht="19.5" customHeight="1">
      <c r="A32" s="248" t="s">
        <v>178</v>
      </c>
      <c r="B32" s="244">
        <v>1629</v>
      </c>
      <c r="C32" s="244">
        <v>1120</v>
      </c>
      <c r="D32" s="260">
        <f>C32/B32</f>
        <v>0.6875383670963782</v>
      </c>
    </row>
    <row r="33" spans="1:4" s="71" customFormat="1" ht="19.5" customHeight="1">
      <c r="A33" s="246" t="s">
        <v>179</v>
      </c>
      <c r="B33" s="244">
        <v>162</v>
      </c>
      <c r="C33" s="244">
        <v>170</v>
      </c>
      <c r="D33" s="260">
        <f>C33/B33</f>
        <v>1.0493827160493827</v>
      </c>
    </row>
    <row r="34" spans="1:4" s="71" customFormat="1" ht="19.5" customHeight="1">
      <c r="A34" s="247" t="s">
        <v>180</v>
      </c>
      <c r="B34" s="244"/>
      <c r="C34" s="244"/>
      <c r="D34" s="260"/>
    </row>
    <row r="35" spans="1:4" s="71" customFormat="1" ht="19.5" customHeight="1">
      <c r="A35" s="247" t="s">
        <v>168</v>
      </c>
      <c r="B35" s="244">
        <v>455</v>
      </c>
      <c r="C35" s="244">
        <v>461</v>
      </c>
      <c r="D35" s="260">
        <f>C35/B35</f>
        <v>1.0131868131868131</v>
      </c>
    </row>
    <row r="36" spans="1:4" s="71" customFormat="1" ht="19.5" customHeight="1">
      <c r="A36" s="247" t="s">
        <v>1091</v>
      </c>
      <c r="B36" s="244">
        <v>437</v>
      </c>
      <c r="C36" s="244"/>
      <c r="D36" s="260">
        <f>C36/B36</f>
        <v>0</v>
      </c>
    </row>
    <row r="37" spans="1:4" s="71" customFormat="1" ht="19.5" customHeight="1">
      <c r="A37" s="246" t="s">
        <v>181</v>
      </c>
      <c r="B37" s="244">
        <f>SUM(B38:B47)</f>
        <v>1195</v>
      </c>
      <c r="C37" s="244">
        <f>SUM(C38:C47)</f>
        <v>1119</v>
      </c>
      <c r="D37" s="260">
        <f>C37/B37</f>
        <v>0.9364016736401674</v>
      </c>
    </row>
    <row r="38" spans="1:4" s="71" customFormat="1" ht="19.5" customHeight="1">
      <c r="A38" s="246" t="s">
        <v>159</v>
      </c>
      <c r="B38" s="244">
        <v>788</v>
      </c>
      <c r="C38" s="244">
        <v>799</v>
      </c>
      <c r="D38" s="260">
        <f>C38/B38</f>
        <v>1.013959390862944</v>
      </c>
    </row>
    <row r="39" spans="1:4" s="71" customFormat="1" ht="19.5" customHeight="1">
      <c r="A39" s="246" t="s">
        <v>160</v>
      </c>
      <c r="B39" s="244"/>
      <c r="C39" s="244"/>
      <c r="D39" s="260"/>
    </row>
    <row r="40" spans="1:4" s="71" customFormat="1" ht="19.5" customHeight="1">
      <c r="A40" s="247" t="s">
        <v>161</v>
      </c>
      <c r="B40" s="244"/>
      <c r="C40" s="244"/>
      <c r="D40" s="260"/>
    </row>
    <row r="41" spans="1:4" s="71" customFormat="1" ht="19.5" customHeight="1">
      <c r="A41" s="247" t="s">
        <v>182</v>
      </c>
      <c r="B41" s="244">
        <v>100</v>
      </c>
      <c r="C41" s="244"/>
      <c r="D41" s="260">
        <f>C41/B41</f>
        <v>0</v>
      </c>
    </row>
    <row r="42" spans="1:4" s="71" customFormat="1" ht="19.5" customHeight="1">
      <c r="A42" s="247" t="s">
        <v>183</v>
      </c>
      <c r="B42" s="244"/>
      <c r="C42" s="244"/>
      <c r="D42" s="260"/>
    </row>
    <row r="43" spans="1:4" s="71" customFormat="1" ht="19.5" customHeight="1">
      <c r="A43" s="246" t="s">
        <v>184</v>
      </c>
      <c r="B43" s="244"/>
      <c r="C43" s="244"/>
      <c r="D43" s="260"/>
    </row>
    <row r="44" spans="1:4" s="71" customFormat="1" ht="19.5" customHeight="1">
      <c r="A44" s="246" t="s">
        <v>185</v>
      </c>
      <c r="B44" s="244"/>
      <c r="C44" s="244"/>
      <c r="D44" s="260"/>
    </row>
    <row r="45" spans="1:4" s="71" customFormat="1" ht="19.5" customHeight="1">
      <c r="A45" s="246" t="s">
        <v>186</v>
      </c>
      <c r="B45" s="244">
        <v>56</v>
      </c>
      <c r="C45" s="244">
        <v>60</v>
      </c>
      <c r="D45" s="260">
        <f>C45/B45</f>
        <v>1.0714285714285714</v>
      </c>
    </row>
    <row r="46" spans="1:4" s="71" customFormat="1" ht="19.5" customHeight="1">
      <c r="A46" s="246" t="s">
        <v>168</v>
      </c>
      <c r="B46" s="244">
        <v>251</v>
      </c>
      <c r="C46" s="244">
        <v>260</v>
      </c>
      <c r="D46" s="260">
        <f>C46/B46</f>
        <v>1.0358565737051793</v>
      </c>
    </row>
    <row r="47" spans="1:4" s="71" customFormat="1" ht="19.5" customHeight="1">
      <c r="A47" s="247" t="s">
        <v>187</v>
      </c>
      <c r="B47" s="244"/>
      <c r="C47" s="244"/>
      <c r="D47" s="260"/>
    </row>
    <row r="48" spans="1:4" s="71" customFormat="1" ht="19.5" customHeight="1">
      <c r="A48" s="247" t="s">
        <v>188</v>
      </c>
      <c r="B48" s="244">
        <f>SUM(B49:B58)</f>
        <v>676</v>
      </c>
      <c r="C48" s="244">
        <f>SUM(C49:C58)</f>
        <v>531</v>
      </c>
      <c r="D48" s="260">
        <f>C48/B48</f>
        <v>0.7855029585798816</v>
      </c>
    </row>
    <row r="49" spans="1:4" s="71" customFormat="1" ht="19.5" customHeight="1">
      <c r="A49" s="247" t="s">
        <v>159</v>
      </c>
      <c r="B49" s="244">
        <v>166</v>
      </c>
      <c r="C49" s="244">
        <v>175</v>
      </c>
      <c r="D49" s="260">
        <f>C49/B49</f>
        <v>1.0542168674698795</v>
      </c>
    </row>
    <row r="50" spans="1:4" s="71" customFormat="1" ht="19.5" customHeight="1">
      <c r="A50" s="244" t="s">
        <v>160</v>
      </c>
      <c r="B50" s="244"/>
      <c r="C50" s="244"/>
      <c r="D50" s="260"/>
    </row>
    <row r="51" spans="1:4" s="71" customFormat="1" ht="19.5" customHeight="1">
      <c r="A51" s="246" t="s">
        <v>161</v>
      </c>
      <c r="B51" s="244"/>
      <c r="C51" s="244"/>
      <c r="D51" s="260"/>
    </row>
    <row r="52" spans="1:4" s="71" customFormat="1" ht="19.5" customHeight="1">
      <c r="A52" s="246" t="s">
        <v>189</v>
      </c>
      <c r="B52" s="244"/>
      <c r="C52" s="244"/>
      <c r="D52" s="260"/>
    </row>
    <row r="53" spans="1:4" s="71" customFormat="1" ht="19.5" customHeight="1">
      <c r="A53" s="246" t="s">
        <v>190</v>
      </c>
      <c r="B53" s="244"/>
      <c r="C53" s="244"/>
      <c r="D53" s="260"/>
    </row>
    <row r="54" spans="1:4" s="71" customFormat="1" ht="19.5" customHeight="1">
      <c r="A54" s="247" t="s">
        <v>191</v>
      </c>
      <c r="B54" s="244"/>
      <c r="C54" s="244"/>
      <c r="D54" s="260"/>
    </row>
    <row r="55" spans="1:4" s="71" customFormat="1" ht="19.5" customHeight="1">
      <c r="A55" s="247" t="s">
        <v>192</v>
      </c>
      <c r="B55" s="244">
        <v>368</v>
      </c>
      <c r="C55" s="244">
        <v>200</v>
      </c>
      <c r="D55" s="260">
        <f>C55/B55</f>
        <v>0.5434782608695652</v>
      </c>
    </row>
    <row r="56" spans="1:4" s="71" customFormat="1" ht="19.5" customHeight="1">
      <c r="A56" s="247" t="s">
        <v>193</v>
      </c>
      <c r="B56" s="244"/>
      <c r="C56" s="244"/>
      <c r="D56" s="260"/>
    </row>
    <row r="57" spans="1:4" s="71" customFormat="1" ht="19.5" customHeight="1">
      <c r="A57" s="246" t="s">
        <v>168</v>
      </c>
      <c r="B57" s="244">
        <v>142</v>
      </c>
      <c r="C57" s="244">
        <v>156</v>
      </c>
      <c r="D57" s="260">
        <f>C57/B57</f>
        <v>1.0985915492957747</v>
      </c>
    </row>
    <row r="58" spans="1:4" s="71" customFormat="1" ht="19.5" customHeight="1">
      <c r="A58" s="247" t="s">
        <v>194</v>
      </c>
      <c r="B58" s="244"/>
      <c r="C58" s="244"/>
      <c r="D58" s="260"/>
    </row>
    <row r="59" spans="1:4" s="71" customFormat="1" ht="19.5" customHeight="1">
      <c r="A59" s="248" t="s">
        <v>195</v>
      </c>
      <c r="B59" s="244">
        <f>SUM(B60:B69)</f>
        <v>3372</v>
      </c>
      <c r="C59" s="244">
        <f>SUM(C60:C69)</f>
        <v>3678</v>
      </c>
      <c r="D59" s="260">
        <f>C59/B59</f>
        <v>1.0907473309608542</v>
      </c>
    </row>
    <row r="60" spans="1:4" s="71" customFormat="1" ht="19.5" customHeight="1">
      <c r="A60" s="247" t="s">
        <v>159</v>
      </c>
      <c r="B60" s="244">
        <v>674</v>
      </c>
      <c r="C60" s="244">
        <v>690</v>
      </c>
      <c r="D60" s="260">
        <f>C60/B60</f>
        <v>1.0237388724035608</v>
      </c>
    </row>
    <row r="61" spans="1:4" s="71" customFormat="1" ht="19.5" customHeight="1">
      <c r="A61" s="244" t="s">
        <v>160</v>
      </c>
      <c r="B61" s="244"/>
      <c r="C61" s="244"/>
      <c r="D61" s="260"/>
    </row>
    <row r="62" spans="1:4" s="71" customFormat="1" ht="19.5" customHeight="1">
      <c r="A62" s="244" t="s">
        <v>161</v>
      </c>
      <c r="B62" s="244">
        <v>280</v>
      </c>
      <c r="C62" s="244">
        <v>500</v>
      </c>
      <c r="D62" s="260">
        <f>C62/B62</f>
        <v>1.7857142857142858</v>
      </c>
    </row>
    <row r="63" spans="1:4" s="71" customFormat="1" ht="19.5" customHeight="1">
      <c r="A63" s="244" t="s">
        <v>196</v>
      </c>
      <c r="B63" s="244"/>
      <c r="C63" s="244"/>
      <c r="D63" s="260"/>
    </row>
    <row r="64" spans="1:4" s="71" customFormat="1" ht="19.5" customHeight="1">
      <c r="A64" s="244" t="s">
        <v>197</v>
      </c>
      <c r="B64" s="244"/>
      <c r="C64" s="244"/>
      <c r="D64" s="260"/>
    </row>
    <row r="65" spans="1:4" s="71" customFormat="1" ht="19.5" customHeight="1">
      <c r="A65" s="244" t="s">
        <v>198</v>
      </c>
      <c r="B65" s="244"/>
      <c r="C65" s="244"/>
      <c r="D65" s="260"/>
    </row>
    <row r="66" spans="1:4" s="71" customFormat="1" ht="19.5" customHeight="1">
      <c r="A66" s="246" t="s">
        <v>199</v>
      </c>
      <c r="B66" s="244">
        <v>2</v>
      </c>
      <c r="C66" s="244">
        <v>4</v>
      </c>
      <c r="D66" s="260">
        <f aca="true" t="shared" si="0" ref="D66:D71">C66/B66</f>
        <v>2</v>
      </c>
    </row>
    <row r="67" spans="1:4" s="71" customFormat="1" ht="19.5" customHeight="1">
      <c r="A67" s="247" t="s">
        <v>200</v>
      </c>
      <c r="B67" s="244">
        <v>128</v>
      </c>
      <c r="C67" s="244">
        <v>135</v>
      </c>
      <c r="D67" s="260">
        <f t="shared" si="0"/>
        <v>1.0546875</v>
      </c>
    </row>
    <row r="68" spans="1:4" s="71" customFormat="1" ht="19.5" customHeight="1">
      <c r="A68" s="247" t="s">
        <v>168</v>
      </c>
      <c r="B68" s="244">
        <v>2258</v>
      </c>
      <c r="C68" s="244">
        <v>2310</v>
      </c>
      <c r="D68" s="260">
        <f t="shared" si="0"/>
        <v>1.0230292294065544</v>
      </c>
    </row>
    <row r="69" spans="1:4" s="71" customFormat="1" ht="19.5" customHeight="1">
      <c r="A69" s="247" t="s">
        <v>201</v>
      </c>
      <c r="B69" s="244">
        <v>30</v>
      </c>
      <c r="C69" s="244">
        <v>39</v>
      </c>
      <c r="D69" s="260">
        <f t="shared" si="0"/>
        <v>1.3</v>
      </c>
    </row>
    <row r="70" spans="1:4" s="71" customFormat="1" ht="19.5" customHeight="1">
      <c r="A70" s="246" t="s">
        <v>202</v>
      </c>
      <c r="B70" s="244">
        <f>SUM(B71:B77)</f>
        <v>958</v>
      </c>
      <c r="C70" s="244">
        <f>SUM(C71:C77)</f>
        <v>985</v>
      </c>
      <c r="D70" s="260">
        <f t="shared" si="0"/>
        <v>1.0281837160751566</v>
      </c>
    </row>
    <row r="71" spans="1:4" s="71" customFormat="1" ht="19.5" customHeight="1">
      <c r="A71" s="246" t="s">
        <v>159</v>
      </c>
      <c r="B71" s="244">
        <v>958</v>
      </c>
      <c r="C71" s="244">
        <v>985</v>
      </c>
      <c r="D71" s="260">
        <f t="shared" si="0"/>
        <v>1.0281837160751566</v>
      </c>
    </row>
    <row r="72" spans="1:4" s="71" customFormat="1" ht="19.5" customHeight="1">
      <c r="A72" s="246" t="s">
        <v>160</v>
      </c>
      <c r="B72" s="244"/>
      <c r="C72" s="244"/>
      <c r="D72" s="260"/>
    </row>
    <row r="73" spans="1:4" s="71" customFormat="1" ht="19.5" customHeight="1">
      <c r="A73" s="247" t="s">
        <v>161</v>
      </c>
      <c r="B73" s="244"/>
      <c r="C73" s="244"/>
      <c r="D73" s="260"/>
    </row>
    <row r="74" spans="1:4" s="71" customFormat="1" ht="19.5" customHeight="1">
      <c r="A74" s="246" t="s">
        <v>199</v>
      </c>
      <c r="B74" s="244"/>
      <c r="C74" s="244"/>
      <c r="D74" s="260"/>
    </row>
    <row r="75" spans="1:4" s="71" customFormat="1" ht="19.5" customHeight="1">
      <c r="A75" s="247" t="s">
        <v>1362</v>
      </c>
      <c r="B75" s="244"/>
      <c r="C75" s="244"/>
      <c r="D75" s="260"/>
    </row>
    <row r="76" spans="1:4" s="71" customFormat="1" ht="19.5" customHeight="1">
      <c r="A76" s="247" t="s">
        <v>168</v>
      </c>
      <c r="B76" s="244"/>
      <c r="C76" s="244"/>
      <c r="D76" s="260"/>
    </row>
    <row r="77" spans="1:4" s="71" customFormat="1" ht="19.5" customHeight="1">
      <c r="A77" s="247" t="s">
        <v>203</v>
      </c>
      <c r="B77" s="244"/>
      <c r="C77" s="244"/>
      <c r="D77" s="260"/>
    </row>
    <row r="78" spans="1:4" s="71" customFormat="1" ht="19.5" customHeight="1">
      <c r="A78" s="247" t="s">
        <v>204</v>
      </c>
      <c r="B78" s="244">
        <f>SUM(B79:B86)</f>
        <v>787</v>
      </c>
      <c r="C78" s="244">
        <f>SUM(C79:C86)</f>
        <v>655</v>
      </c>
      <c r="D78" s="260">
        <f>C78/B78</f>
        <v>0.832274459974587</v>
      </c>
    </row>
    <row r="79" spans="1:4" s="71" customFormat="1" ht="19.5" customHeight="1">
      <c r="A79" s="246" t="s">
        <v>159</v>
      </c>
      <c r="B79" s="244">
        <v>330</v>
      </c>
      <c r="C79" s="244">
        <v>355</v>
      </c>
      <c r="D79" s="260">
        <f>C79/B79</f>
        <v>1.0757575757575757</v>
      </c>
    </row>
    <row r="80" spans="1:4" s="71" customFormat="1" ht="19.5" customHeight="1">
      <c r="A80" s="246" t="s">
        <v>160</v>
      </c>
      <c r="B80" s="244"/>
      <c r="C80" s="244"/>
      <c r="D80" s="260"/>
    </row>
    <row r="81" spans="1:4" s="71" customFormat="1" ht="19.5" customHeight="1">
      <c r="A81" s="246" t="s">
        <v>161</v>
      </c>
      <c r="B81" s="244"/>
      <c r="C81" s="244"/>
      <c r="D81" s="260"/>
    </row>
    <row r="82" spans="1:4" s="71" customFormat="1" ht="19.5" customHeight="1">
      <c r="A82" s="249" t="s">
        <v>205</v>
      </c>
      <c r="B82" s="244">
        <v>457</v>
      </c>
      <c r="C82" s="244">
        <v>300</v>
      </c>
      <c r="D82" s="260">
        <f>C82/B82</f>
        <v>0.6564551422319475</v>
      </c>
    </row>
    <row r="83" spans="1:4" s="71" customFormat="1" ht="19.5" customHeight="1">
      <c r="A83" s="247" t="s">
        <v>206</v>
      </c>
      <c r="B83" s="244"/>
      <c r="C83" s="244"/>
      <c r="D83" s="260"/>
    </row>
    <row r="84" spans="1:4" s="71" customFormat="1" ht="19.5" customHeight="1">
      <c r="A84" s="247" t="s">
        <v>199</v>
      </c>
      <c r="B84" s="244"/>
      <c r="C84" s="244"/>
      <c r="D84" s="260"/>
    </row>
    <row r="85" spans="1:4" s="71" customFormat="1" ht="19.5" customHeight="1">
      <c r="A85" s="247" t="s">
        <v>168</v>
      </c>
      <c r="B85" s="244"/>
      <c r="C85" s="244"/>
      <c r="D85" s="260"/>
    </row>
    <row r="86" spans="1:4" s="71" customFormat="1" ht="19.5" customHeight="1">
      <c r="A86" s="244" t="s">
        <v>207</v>
      </c>
      <c r="B86" s="244"/>
      <c r="C86" s="244"/>
      <c r="D86" s="260"/>
    </row>
    <row r="87" spans="1:4" s="71" customFormat="1" ht="19.5" customHeight="1">
      <c r="A87" s="246" t="s">
        <v>208</v>
      </c>
      <c r="B87" s="244">
        <f>SUM(B88:B99)</f>
        <v>0</v>
      </c>
      <c r="C87" s="244">
        <f>SUM(C88:C99)</f>
        <v>0</v>
      </c>
      <c r="D87" s="260"/>
    </row>
    <row r="88" spans="1:4" s="71" customFormat="1" ht="19.5" customHeight="1">
      <c r="A88" s="246" t="s">
        <v>159</v>
      </c>
      <c r="B88" s="244"/>
      <c r="C88" s="244"/>
      <c r="D88" s="260"/>
    </row>
    <row r="89" spans="1:4" s="71" customFormat="1" ht="19.5" customHeight="1">
      <c r="A89" s="247" t="s">
        <v>160</v>
      </c>
      <c r="B89" s="244"/>
      <c r="C89" s="244"/>
      <c r="D89" s="260"/>
    </row>
    <row r="90" spans="1:4" s="71" customFormat="1" ht="19.5" customHeight="1">
      <c r="A90" s="247" t="s">
        <v>161</v>
      </c>
      <c r="B90" s="244"/>
      <c r="C90" s="244"/>
      <c r="D90" s="260"/>
    </row>
    <row r="91" spans="1:4" s="71" customFormat="1" ht="19.5" customHeight="1">
      <c r="A91" s="246" t="s">
        <v>209</v>
      </c>
      <c r="B91" s="244"/>
      <c r="C91" s="244"/>
      <c r="D91" s="260"/>
    </row>
    <row r="92" spans="1:4" s="71" customFormat="1" ht="19.5" customHeight="1">
      <c r="A92" s="246" t="s">
        <v>210</v>
      </c>
      <c r="B92" s="244"/>
      <c r="C92" s="244"/>
      <c r="D92" s="260"/>
    </row>
    <row r="93" spans="1:4" s="71" customFormat="1" ht="19.5" customHeight="1">
      <c r="A93" s="246" t="s">
        <v>199</v>
      </c>
      <c r="B93" s="244"/>
      <c r="C93" s="244"/>
      <c r="D93" s="260"/>
    </row>
    <row r="94" spans="1:4" s="71" customFormat="1" ht="19.5" customHeight="1">
      <c r="A94" s="246" t="s">
        <v>211</v>
      </c>
      <c r="B94" s="244"/>
      <c r="C94" s="244"/>
      <c r="D94" s="260"/>
    </row>
    <row r="95" spans="1:4" s="71" customFormat="1" ht="19.5" customHeight="1">
      <c r="A95" s="246" t="s">
        <v>212</v>
      </c>
      <c r="B95" s="244"/>
      <c r="C95" s="244"/>
      <c r="D95" s="260"/>
    </row>
    <row r="96" spans="1:4" s="71" customFormat="1" ht="19.5" customHeight="1">
      <c r="A96" s="246" t="s">
        <v>213</v>
      </c>
      <c r="B96" s="244"/>
      <c r="C96" s="244"/>
      <c r="D96" s="260"/>
    </row>
    <row r="97" spans="1:4" s="71" customFormat="1" ht="19.5" customHeight="1">
      <c r="A97" s="246" t="s">
        <v>214</v>
      </c>
      <c r="B97" s="244"/>
      <c r="C97" s="244"/>
      <c r="D97" s="260"/>
    </row>
    <row r="98" spans="1:4" s="71" customFormat="1" ht="19.5" customHeight="1">
      <c r="A98" s="247" t="s">
        <v>168</v>
      </c>
      <c r="B98" s="244"/>
      <c r="C98" s="244"/>
      <c r="D98" s="260"/>
    </row>
    <row r="99" spans="1:4" s="71" customFormat="1" ht="19.5" customHeight="1">
      <c r="A99" s="247" t="s">
        <v>215</v>
      </c>
      <c r="B99" s="244"/>
      <c r="C99" s="244"/>
      <c r="D99" s="260"/>
    </row>
    <row r="100" spans="1:4" s="71" customFormat="1" ht="19.5" customHeight="1">
      <c r="A100" s="250" t="s">
        <v>220</v>
      </c>
      <c r="B100" s="244">
        <f>SUM(B101:B108)</f>
        <v>1835</v>
      </c>
      <c r="C100" s="244">
        <f>SUM(C101:C108)</f>
        <v>1865</v>
      </c>
      <c r="D100" s="260">
        <f>C100/B100</f>
        <v>1.0163487738419619</v>
      </c>
    </row>
    <row r="101" spans="1:4" s="71" customFormat="1" ht="19.5" customHeight="1">
      <c r="A101" s="246" t="s">
        <v>159</v>
      </c>
      <c r="B101" s="244">
        <v>1585</v>
      </c>
      <c r="C101" s="244">
        <v>1610</v>
      </c>
      <c r="D101" s="260">
        <f>C101/B101</f>
        <v>1.0157728706624605</v>
      </c>
    </row>
    <row r="102" spans="1:4" s="71" customFormat="1" ht="19.5" customHeight="1">
      <c r="A102" s="246" t="s">
        <v>160</v>
      </c>
      <c r="B102" s="244"/>
      <c r="C102" s="244"/>
      <c r="D102" s="260"/>
    </row>
    <row r="103" spans="1:4" s="71" customFormat="1" ht="19.5" customHeight="1">
      <c r="A103" s="246" t="s">
        <v>161</v>
      </c>
      <c r="B103" s="244"/>
      <c r="C103" s="244"/>
      <c r="D103" s="260"/>
    </row>
    <row r="104" spans="1:4" s="71" customFormat="1" ht="19.5" customHeight="1">
      <c r="A104" s="247" t="s">
        <v>221</v>
      </c>
      <c r="B104" s="244"/>
      <c r="C104" s="244"/>
      <c r="D104" s="260"/>
    </row>
    <row r="105" spans="1:4" s="71" customFormat="1" ht="19.5" customHeight="1">
      <c r="A105" s="247" t="s">
        <v>222</v>
      </c>
      <c r="B105" s="244"/>
      <c r="C105" s="244"/>
      <c r="D105" s="260"/>
    </row>
    <row r="106" spans="1:4" s="71" customFormat="1" ht="19.5" customHeight="1">
      <c r="A106" s="247" t="s">
        <v>1363</v>
      </c>
      <c r="B106" s="244">
        <v>250</v>
      </c>
      <c r="C106" s="244">
        <v>255</v>
      </c>
      <c r="D106" s="260">
        <f>C106/B106</f>
        <v>1.02</v>
      </c>
    </row>
    <row r="107" spans="1:4" s="71" customFormat="1" ht="19.5" customHeight="1">
      <c r="A107" s="246" t="s">
        <v>168</v>
      </c>
      <c r="B107" s="244"/>
      <c r="C107" s="244"/>
      <c r="D107" s="260"/>
    </row>
    <row r="108" spans="1:4" s="71" customFormat="1" ht="19.5" customHeight="1">
      <c r="A108" s="246" t="s">
        <v>223</v>
      </c>
      <c r="B108" s="244"/>
      <c r="C108" s="244"/>
      <c r="D108" s="260"/>
    </row>
    <row r="109" spans="1:4" s="71" customFormat="1" ht="19.5" customHeight="1">
      <c r="A109" s="244" t="s">
        <v>224</v>
      </c>
      <c r="B109" s="244">
        <f>SUM(B110:B119)</f>
        <v>743</v>
      </c>
      <c r="C109" s="244">
        <f>SUM(C110:C119)</f>
        <v>752</v>
      </c>
      <c r="D109" s="260">
        <f>C109/B109</f>
        <v>1.012113055181696</v>
      </c>
    </row>
    <row r="110" spans="1:4" s="71" customFormat="1" ht="19.5" customHeight="1">
      <c r="A110" s="246" t="s">
        <v>159</v>
      </c>
      <c r="B110" s="244">
        <v>468</v>
      </c>
      <c r="C110" s="244">
        <v>488</v>
      </c>
      <c r="D110" s="260">
        <f>C110/B110</f>
        <v>1.0427350427350428</v>
      </c>
    </row>
    <row r="111" spans="1:4" s="71" customFormat="1" ht="19.5" customHeight="1">
      <c r="A111" s="246" t="s">
        <v>160</v>
      </c>
      <c r="B111" s="244"/>
      <c r="C111" s="244"/>
      <c r="D111" s="260"/>
    </row>
    <row r="112" spans="1:4" s="71" customFormat="1" ht="19.5" customHeight="1">
      <c r="A112" s="246" t="s">
        <v>161</v>
      </c>
      <c r="B112" s="244"/>
      <c r="C112" s="244"/>
      <c r="D112" s="260"/>
    </row>
    <row r="113" spans="1:4" s="71" customFormat="1" ht="19.5" customHeight="1">
      <c r="A113" s="247" t="s">
        <v>225</v>
      </c>
      <c r="B113" s="244"/>
      <c r="C113" s="244"/>
      <c r="D113" s="260"/>
    </row>
    <row r="114" spans="1:4" s="71" customFormat="1" ht="19.5" customHeight="1">
      <c r="A114" s="247" t="s">
        <v>226</v>
      </c>
      <c r="B114" s="244"/>
      <c r="C114" s="244"/>
      <c r="D114" s="260"/>
    </row>
    <row r="115" spans="1:4" s="71" customFormat="1" ht="19.5" customHeight="1">
      <c r="A115" s="247" t="s">
        <v>227</v>
      </c>
      <c r="B115" s="244"/>
      <c r="C115" s="244"/>
      <c r="D115" s="260"/>
    </row>
    <row r="116" spans="1:4" s="71" customFormat="1" ht="19.5" customHeight="1">
      <c r="A116" s="246" t="s">
        <v>228</v>
      </c>
      <c r="B116" s="244"/>
      <c r="C116" s="244"/>
      <c r="D116" s="260"/>
    </row>
    <row r="117" spans="1:4" s="71" customFormat="1" ht="19.5" customHeight="1">
      <c r="A117" s="246" t="s">
        <v>229</v>
      </c>
      <c r="B117" s="244">
        <v>200</v>
      </c>
      <c r="C117" s="244">
        <v>200</v>
      </c>
      <c r="D117" s="260">
        <f>C117/B117</f>
        <v>1</v>
      </c>
    </row>
    <row r="118" spans="1:4" s="71" customFormat="1" ht="19.5" customHeight="1">
      <c r="A118" s="246" t="s">
        <v>168</v>
      </c>
      <c r="B118" s="244">
        <v>55</v>
      </c>
      <c r="C118" s="244">
        <v>64</v>
      </c>
      <c r="D118" s="260">
        <f>C118/B118</f>
        <v>1.1636363636363636</v>
      </c>
    </row>
    <row r="119" spans="1:4" s="71" customFormat="1" ht="19.5" customHeight="1">
      <c r="A119" s="247" t="s">
        <v>230</v>
      </c>
      <c r="B119" s="244">
        <v>20</v>
      </c>
      <c r="C119" s="244"/>
      <c r="D119" s="260">
        <f>C119/B119</f>
        <v>0</v>
      </c>
    </row>
    <row r="120" spans="1:4" s="71" customFormat="1" ht="19.5" customHeight="1">
      <c r="A120" s="247" t="s">
        <v>231</v>
      </c>
      <c r="B120" s="244">
        <f>SUM(B121:B131)</f>
        <v>5</v>
      </c>
      <c r="C120" s="244">
        <f>SUM(C121:C131)</f>
        <v>0</v>
      </c>
      <c r="D120" s="260">
        <f>C120/B120</f>
        <v>0</v>
      </c>
    </row>
    <row r="121" spans="1:4" s="71" customFormat="1" ht="19.5" customHeight="1">
      <c r="A121" s="247" t="s">
        <v>159</v>
      </c>
      <c r="B121" s="244"/>
      <c r="C121" s="244"/>
      <c r="D121" s="260"/>
    </row>
    <row r="122" spans="1:4" s="71" customFormat="1" ht="19.5" customHeight="1">
      <c r="A122" s="244" t="s">
        <v>160</v>
      </c>
      <c r="B122" s="244"/>
      <c r="C122" s="244"/>
      <c r="D122" s="260"/>
    </row>
    <row r="123" spans="1:4" s="71" customFormat="1" ht="19.5" customHeight="1">
      <c r="A123" s="246" t="s">
        <v>161</v>
      </c>
      <c r="B123" s="244"/>
      <c r="C123" s="244"/>
      <c r="D123" s="260"/>
    </row>
    <row r="124" spans="1:4" s="71" customFormat="1" ht="19.5" customHeight="1">
      <c r="A124" s="246" t="s">
        <v>232</v>
      </c>
      <c r="B124" s="244"/>
      <c r="C124" s="244"/>
      <c r="D124" s="260"/>
    </row>
    <row r="125" spans="1:4" s="71" customFormat="1" ht="19.5" customHeight="1">
      <c r="A125" s="246" t="s">
        <v>1364</v>
      </c>
      <c r="B125" s="244"/>
      <c r="C125" s="244"/>
      <c r="D125" s="260"/>
    </row>
    <row r="126" spans="1:4" s="71" customFormat="1" ht="19.5" customHeight="1">
      <c r="A126" s="247" t="s">
        <v>1365</v>
      </c>
      <c r="B126" s="244"/>
      <c r="C126" s="244"/>
      <c r="D126" s="260"/>
    </row>
    <row r="127" spans="1:4" s="71" customFormat="1" ht="19.5" customHeight="1">
      <c r="A127" s="246" t="s">
        <v>233</v>
      </c>
      <c r="B127" s="244">
        <v>5</v>
      </c>
      <c r="C127" s="244"/>
      <c r="D127" s="260">
        <f>C127/B127</f>
        <v>0</v>
      </c>
    </row>
    <row r="128" spans="1:4" s="71" customFormat="1" ht="19.5" customHeight="1">
      <c r="A128" s="246" t="s">
        <v>234</v>
      </c>
      <c r="B128" s="244"/>
      <c r="C128" s="244"/>
      <c r="D128" s="260"/>
    </row>
    <row r="129" spans="1:4" s="71" customFormat="1" ht="19.5" customHeight="1">
      <c r="A129" s="246" t="s">
        <v>235</v>
      </c>
      <c r="B129" s="244"/>
      <c r="C129" s="244"/>
      <c r="D129" s="260"/>
    </row>
    <row r="130" spans="1:4" s="71" customFormat="1" ht="19.5" customHeight="1">
      <c r="A130" s="246" t="s">
        <v>168</v>
      </c>
      <c r="B130" s="244"/>
      <c r="C130" s="244"/>
      <c r="D130" s="260"/>
    </row>
    <row r="131" spans="1:4" s="71" customFormat="1" ht="19.5" customHeight="1">
      <c r="A131" s="246" t="s">
        <v>236</v>
      </c>
      <c r="B131" s="244"/>
      <c r="C131" s="244"/>
      <c r="D131" s="260"/>
    </row>
    <row r="132" spans="1:4" s="71" customFormat="1" ht="19.5" customHeight="1">
      <c r="A132" s="246" t="s">
        <v>237</v>
      </c>
      <c r="B132" s="244">
        <f>SUM(B133:B138)</f>
        <v>0</v>
      </c>
      <c r="C132" s="244">
        <f>SUM(C133:C138)</f>
        <v>0</v>
      </c>
      <c r="D132" s="260"/>
    </row>
    <row r="133" spans="1:4" s="71" customFormat="1" ht="19.5" customHeight="1">
      <c r="A133" s="246" t="s">
        <v>159</v>
      </c>
      <c r="B133" s="244"/>
      <c r="C133" s="244"/>
      <c r="D133" s="260"/>
    </row>
    <row r="134" spans="1:4" s="71" customFormat="1" ht="19.5" customHeight="1">
      <c r="A134" s="246" t="s">
        <v>160</v>
      </c>
      <c r="B134" s="244"/>
      <c r="C134" s="244"/>
      <c r="D134" s="260"/>
    </row>
    <row r="135" spans="1:4" s="71" customFormat="1" ht="19.5" customHeight="1">
      <c r="A135" s="247" t="s">
        <v>161</v>
      </c>
      <c r="B135" s="244"/>
      <c r="C135" s="244"/>
      <c r="D135" s="260"/>
    </row>
    <row r="136" spans="1:4" s="71" customFormat="1" ht="19.5" customHeight="1">
      <c r="A136" s="247" t="s">
        <v>238</v>
      </c>
      <c r="B136" s="244"/>
      <c r="C136" s="244"/>
      <c r="D136" s="260"/>
    </row>
    <row r="137" spans="1:4" s="71" customFormat="1" ht="19.5" customHeight="1">
      <c r="A137" s="247" t="s">
        <v>168</v>
      </c>
      <c r="B137" s="244"/>
      <c r="C137" s="244"/>
      <c r="D137" s="260"/>
    </row>
    <row r="138" spans="1:4" s="71" customFormat="1" ht="19.5" customHeight="1">
      <c r="A138" s="244" t="s">
        <v>239</v>
      </c>
      <c r="B138" s="244"/>
      <c r="C138" s="244"/>
      <c r="D138" s="260"/>
    </row>
    <row r="139" spans="1:4" s="71" customFormat="1" ht="19.5" customHeight="1">
      <c r="A139" s="246" t="s">
        <v>240</v>
      </c>
      <c r="B139" s="244">
        <f>SUM(B140:B146)</f>
        <v>0</v>
      </c>
      <c r="C139" s="244">
        <f>SUM(C140:C146)</f>
        <v>0</v>
      </c>
      <c r="D139" s="260"/>
    </row>
    <row r="140" spans="1:4" s="71" customFormat="1" ht="19.5" customHeight="1">
      <c r="A140" s="246" t="s">
        <v>159</v>
      </c>
      <c r="B140" s="244"/>
      <c r="C140" s="244"/>
      <c r="D140" s="260"/>
    </row>
    <row r="141" spans="1:4" s="71" customFormat="1" ht="19.5" customHeight="1">
      <c r="A141" s="247" t="s">
        <v>160</v>
      </c>
      <c r="B141" s="244"/>
      <c r="C141" s="244"/>
      <c r="D141" s="260"/>
    </row>
    <row r="142" spans="1:4" s="71" customFormat="1" ht="19.5" customHeight="1">
      <c r="A142" s="247" t="s">
        <v>161</v>
      </c>
      <c r="B142" s="244"/>
      <c r="C142" s="244"/>
      <c r="D142" s="260"/>
    </row>
    <row r="143" spans="1:4" s="71" customFormat="1" ht="19.5" customHeight="1">
      <c r="A143" s="247" t="s">
        <v>241</v>
      </c>
      <c r="B143" s="244"/>
      <c r="C143" s="244"/>
      <c r="D143" s="260"/>
    </row>
    <row r="144" spans="1:4" s="71" customFormat="1" ht="19.5" customHeight="1">
      <c r="A144" s="244" t="s">
        <v>242</v>
      </c>
      <c r="B144" s="244"/>
      <c r="C144" s="244"/>
      <c r="D144" s="260"/>
    </row>
    <row r="145" spans="1:4" s="71" customFormat="1" ht="19.5" customHeight="1">
      <c r="A145" s="246" t="s">
        <v>168</v>
      </c>
      <c r="B145" s="244"/>
      <c r="C145" s="244"/>
      <c r="D145" s="260"/>
    </row>
    <row r="146" spans="1:4" s="71" customFormat="1" ht="19.5" customHeight="1">
      <c r="A146" s="246" t="s">
        <v>243</v>
      </c>
      <c r="B146" s="244"/>
      <c r="C146" s="244"/>
      <c r="D146" s="260"/>
    </row>
    <row r="147" spans="1:4" s="71" customFormat="1" ht="19.5" customHeight="1">
      <c r="A147" s="247" t="s">
        <v>244</v>
      </c>
      <c r="B147" s="244">
        <f>SUM(B148:B152)</f>
        <v>479</v>
      </c>
      <c r="C147" s="244">
        <f>SUM(C148:C152)</f>
        <v>495</v>
      </c>
      <c r="D147" s="260">
        <f>C147/B147</f>
        <v>1.033402922755741</v>
      </c>
    </row>
    <row r="148" spans="1:4" s="71" customFormat="1" ht="19.5" customHeight="1">
      <c r="A148" s="247" t="s">
        <v>159</v>
      </c>
      <c r="B148" s="244">
        <v>48</v>
      </c>
      <c r="C148" s="244">
        <v>55</v>
      </c>
      <c r="D148" s="260">
        <f>C148/B148</f>
        <v>1.1458333333333333</v>
      </c>
    </row>
    <row r="149" spans="1:4" s="71" customFormat="1" ht="19.5" customHeight="1">
      <c r="A149" s="247" t="s">
        <v>160</v>
      </c>
      <c r="B149" s="244"/>
      <c r="C149" s="244"/>
      <c r="D149" s="260"/>
    </row>
    <row r="150" spans="1:4" s="71" customFormat="1" ht="19.5" customHeight="1">
      <c r="A150" s="246" t="s">
        <v>161</v>
      </c>
      <c r="B150" s="244"/>
      <c r="C150" s="244"/>
      <c r="D150" s="260"/>
    </row>
    <row r="151" spans="1:4" s="71" customFormat="1" ht="19.5" customHeight="1">
      <c r="A151" s="248" t="s">
        <v>245</v>
      </c>
      <c r="B151" s="244"/>
      <c r="C151" s="244"/>
      <c r="D151" s="260"/>
    </row>
    <row r="152" spans="1:4" s="71" customFormat="1" ht="19.5" customHeight="1">
      <c r="A152" s="246" t="s">
        <v>246</v>
      </c>
      <c r="B152" s="244">
        <v>431</v>
      </c>
      <c r="C152" s="244">
        <v>440</v>
      </c>
      <c r="D152" s="260">
        <f>C152/B152</f>
        <v>1.0208816705336428</v>
      </c>
    </row>
    <row r="153" spans="1:4" s="71" customFormat="1" ht="19.5" customHeight="1">
      <c r="A153" s="247" t="s">
        <v>247</v>
      </c>
      <c r="B153" s="244">
        <f>SUM(B154:B159)</f>
        <v>57</v>
      </c>
      <c r="C153" s="244">
        <f>SUM(C154:C159)</f>
        <v>65</v>
      </c>
      <c r="D153" s="260">
        <f>C153/B153</f>
        <v>1.1403508771929824</v>
      </c>
    </row>
    <row r="154" spans="1:4" s="71" customFormat="1" ht="19.5" customHeight="1">
      <c r="A154" s="247" t="s">
        <v>159</v>
      </c>
      <c r="B154" s="244">
        <v>57</v>
      </c>
      <c r="C154" s="244">
        <v>65</v>
      </c>
      <c r="D154" s="260">
        <f>C154/B154</f>
        <v>1.1403508771929824</v>
      </c>
    </row>
    <row r="155" spans="1:4" s="71" customFormat="1" ht="19.5" customHeight="1">
      <c r="A155" s="247" t="s">
        <v>160</v>
      </c>
      <c r="B155" s="244"/>
      <c r="C155" s="244"/>
      <c r="D155" s="260"/>
    </row>
    <row r="156" spans="1:4" s="71" customFormat="1" ht="19.5" customHeight="1">
      <c r="A156" s="244" t="s">
        <v>161</v>
      </c>
      <c r="B156" s="244"/>
      <c r="C156" s="244"/>
      <c r="D156" s="260"/>
    </row>
    <row r="157" spans="1:4" s="71" customFormat="1" ht="19.5" customHeight="1">
      <c r="A157" s="246" t="s">
        <v>173</v>
      </c>
      <c r="B157" s="261"/>
      <c r="C157" s="261"/>
      <c r="D157" s="260"/>
    </row>
    <row r="158" spans="1:4" s="71" customFormat="1" ht="19.5" customHeight="1">
      <c r="A158" s="246" t="s">
        <v>168</v>
      </c>
      <c r="B158" s="244"/>
      <c r="C158" s="244"/>
      <c r="D158" s="260"/>
    </row>
    <row r="159" spans="1:4" s="71" customFormat="1" ht="19.5" customHeight="1">
      <c r="A159" s="246" t="s">
        <v>248</v>
      </c>
      <c r="B159" s="244"/>
      <c r="C159" s="244"/>
      <c r="D159" s="260"/>
    </row>
    <row r="160" spans="1:4" s="71" customFormat="1" ht="19.5" customHeight="1">
      <c r="A160" s="247" t="s">
        <v>249</v>
      </c>
      <c r="B160" s="244">
        <f>SUM(B161:B166)</f>
        <v>1308</v>
      </c>
      <c r="C160" s="244">
        <f>SUM(C161:C166)</f>
        <v>1395</v>
      </c>
      <c r="D160" s="260">
        <f>C160/B160</f>
        <v>1.06651376146789</v>
      </c>
    </row>
    <row r="161" spans="1:4" s="71" customFormat="1" ht="19.5" customHeight="1">
      <c r="A161" s="247" t="s">
        <v>159</v>
      </c>
      <c r="B161" s="244">
        <v>427</v>
      </c>
      <c r="C161" s="244">
        <v>445</v>
      </c>
      <c r="D161" s="260">
        <f>C161/B161</f>
        <v>1.0421545667447307</v>
      </c>
    </row>
    <row r="162" spans="1:4" s="71" customFormat="1" ht="19.5" customHeight="1">
      <c r="A162" s="247" t="s">
        <v>160</v>
      </c>
      <c r="B162" s="244"/>
      <c r="C162" s="244"/>
      <c r="D162" s="260"/>
    </row>
    <row r="163" spans="1:4" s="71" customFormat="1" ht="19.5" customHeight="1">
      <c r="A163" s="246" t="s">
        <v>161</v>
      </c>
      <c r="B163" s="244"/>
      <c r="C163" s="244"/>
      <c r="D163" s="260"/>
    </row>
    <row r="164" spans="1:4" s="71" customFormat="1" ht="19.5" customHeight="1">
      <c r="A164" s="246" t="s">
        <v>250</v>
      </c>
      <c r="B164" s="244">
        <v>737</v>
      </c>
      <c r="C164" s="244">
        <v>900</v>
      </c>
      <c r="D164" s="260">
        <f>C164/B164</f>
        <v>1.2211668928086838</v>
      </c>
    </row>
    <row r="165" spans="1:4" s="71" customFormat="1" ht="19.5" customHeight="1">
      <c r="A165" s="247" t="s">
        <v>168</v>
      </c>
      <c r="B165" s="244">
        <v>46</v>
      </c>
      <c r="C165" s="244">
        <v>50</v>
      </c>
      <c r="D165" s="260">
        <f>C165/B165</f>
        <v>1.0869565217391304</v>
      </c>
    </row>
    <row r="166" spans="1:4" s="71" customFormat="1" ht="19.5" customHeight="1">
      <c r="A166" s="247" t="s">
        <v>251</v>
      </c>
      <c r="B166" s="244">
        <v>98</v>
      </c>
      <c r="C166" s="244"/>
      <c r="D166" s="260">
        <f>C166/B166</f>
        <v>0</v>
      </c>
    </row>
    <row r="167" spans="1:4" s="71" customFormat="1" ht="19.5" customHeight="1">
      <c r="A167" s="247" t="s">
        <v>1366</v>
      </c>
      <c r="B167" s="244">
        <f>SUM(B168:B173)</f>
        <v>1671</v>
      </c>
      <c r="C167" s="244">
        <f>SUM(C168:C173)</f>
        <v>1708</v>
      </c>
      <c r="D167" s="260">
        <f>C167/B167</f>
        <v>1.0221424296828248</v>
      </c>
    </row>
    <row r="168" spans="1:4" s="71" customFormat="1" ht="19.5" customHeight="1">
      <c r="A168" s="247" t="s">
        <v>159</v>
      </c>
      <c r="B168" s="244">
        <v>1364</v>
      </c>
      <c r="C168" s="244">
        <v>1398</v>
      </c>
      <c r="D168" s="260">
        <f>C168/B168</f>
        <v>1.0249266862170088</v>
      </c>
    </row>
    <row r="169" spans="1:4" s="71" customFormat="1" ht="19.5" customHeight="1">
      <c r="A169" s="246" t="s">
        <v>160</v>
      </c>
      <c r="B169" s="244"/>
      <c r="C169" s="244"/>
      <c r="D169" s="260"/>
    </row>
    <row r="170" spans="1:4" s="71" customFormat="1" ht="19.5" customHeight="1">
      <c r="A170" s="246" t="s">
        <v>161</v>
      </c>
      <c r="B170" s="244"/>
      <c r="C170" s="244"/>
      <c r="D170" s="260"/>
    </row>
    <row r="171" spans="1:4" s="71" customFormat="1" ht="19.5" customHeight="1">
      <c r="A171" s="246" t="s">
        <v>252</v>
      </c>
      <c r="B171" s="244"/>
      <c r="C171" s="244"/>
      <c r="D171" s="260"/>
    </row>
    <row r="172" spans="1:4" s="71" customFormat="1" ht="19.5" customHeight="1">
      <c r="A172" s="247" t="s">
        <v>168</v>
      </c>
      <c r="B172" s="244">
        <v>307</v>
      </c>
      <c r="C172" s="244">
        <v>310</v>
      </c>
      <c r="D172" s="260">
        <f>C172/B172</f>
        <v>1.009771986970684</v>
      </c>
    </row>
    <row r="173" spans="1:4" s="71" customFormat="1" ht="19.5" customHeight="1">
      <c r="A173" s="247" t="s">
        <v>1367</v>
      </c>
      <c r="B173" s="244"/>
      <c r="C173" s="244"/>
      <c r="D173" s="260"/>
    </row>
    <row r="174" spans="1:4" s="71" customFormat="1" ht="19.5" customHeight="1">
      <c r="A174" s="247" t="s">
        <v>253</v>
      </c>
      <c r="B174" s="244">
        <f>SUM(B175:B180)</f>
        <v>1373</v>
      </c>
      <c r="C174" s="244">
        <f>SUM(C175:C180)</f>
        <v>1370</v>
      </c>
      <c r="D174" s="260">
        <f>C174/B174</f>
        <v>0.9978150036416606</v>
      </c>
    </row>
    <row r="175" spans="1:4" s="71" customFormat="1" ht="19.5" customHeight="1">
      <c r="A175" s="246" t="s">
        <v>159</v>
      </c>
      <c r="B175" s="244">
        <v>1151</v>
      </c>
      <c r="C175" s="244">
        <v>1160</v>
      </c>
      <c r="D175" s="260">
        <f>C175/B175</f>
        <v>1.0078192875760208</v>
      </c>
    </row>
    <row r="176" spans="1:4" s="71" customFormat="1" ht="19.5" customHeight="1">
      <c r="A176" s="246" t="s">
        <v>160</v>
      </c>
      <c r="B176" s="244"/>
      <c r="C176" s="244"/>
      <c r="D176" s="260"/>
    </row>
    <row r="177" spans="1:4" s="71" customFormat="1" ht="19.5" customHeight="1">
      <c r="A177" s="246" t="s">
        <v>161</v>
      </c>
      <c r="B177" s="244"/>
      <c r="C177" s="244"/>
      <c r="D177" s="260"/>
    </row>
    <row r="178" spans="1:4" s="71" customFormat="1" ht="19.5" customHeight="1">
      <c r="A178" s="246" t="s">
        <v>254</v>
      </c>
      <c r="B178" s="244"/>
      <c r="C178" s="244"/>
      <c r="D178" s="260"/>
    </row>
    <row r="179" spans="1:4" s="71" customFormat="1" ht="19.5" customHeight="1">
      <c r="A179" s="246" t="s">
        <v>168</v>
      </c>
      <c r="B179" s="244">
        <v>202</v>
      </c>
      <c r="C179" s="244">
        <v>210</v>
      </c>
      <c r="D179" s="260">
        <f>C179/B179</f>
        <v>1.0396039603960396</v>
      </c>
    </row>
    <row r="180" spans="1:4" s="71" customFormat="1" ht="19.5" customHeight="1">
      <c r="A180" s="247" t="s">
        <v>255</v>
      </c>
      <c r="B180" s="244">
        <v>20</v>
      </c>
      <c r="C180" s="244"/>
      <c r="D180" s="260">
        <f>C180/B180</f>
        <v>0</v>
      </c>
    </row>
    <row r="181" spans="1:4" s="71" customFormat="1" ht="19.5" customHeight="1">
      <c r="A181" s="247" t="s">
        <v>256</v>
      </c>
      <c r="B181" s="244">
        <f>SUM(B182:B187)</f>
        <v>927</v>
      </c>
      <c r="C181" s="244">
        <f>SUM(C182:C187)</f>
        <v>995</v>
      </c>
      <c r="D181" s="260">
        <f>C181/B181</f>
        <v>1.0733549083063647</v>
      </c>
    </row>
    <row r="182" spans="1:4" s="71" customFormat="1" ht="19.5" customHeight="1">
      <c r="A182" s="244" t="s">
        <v>159</v>
      </c>
      <c r="B182" s="244">
        <v>684</v>
      </c>
      <c r="C182" s="244">
        <v>705</v>
      </c>
      <c r="D182" s="260">
        <f>C182/B182</f>
        <v>1.030701754385965</v>
      </c>
    </row>
    <row r="183" spans="1:4" s="71" customFormat="1" ht="19.5" customHeight="1">
      <c r="A183" s="246" t="s">
        <v>160</v>
      </c>
      <c r="B183" s="244"/>
      <c r="C183" s="244"/>
      <c r="D183" s="260"/>
    </row>
    <row r="184" spans="1:4" s="71" customFormat="1" ht="19.5" customHeight="1">
      <c r="A184" s="246" t="s">
        <v>161</v>
      </c>
      <c r="B184" s="244"/>
      <c r="C184" s="244"/>
      <c r="D184" s="260"/>
    </row>
    <row r="185" spans="1:4" s="71" customFormat="1" ht="19.5" customHeight="1">
      <c r="A185" s="246" t="s">
        <v>257</v>
      </c>
      <c r="B185" s="244"/>
      <c r="C185" s="244"/>
      <c r="D185" s="260"/>
    </row>
    <row r="186" spans="1:4" s="71" customFormat="1" ht="19.5" customHeight="1">
      <c r="A186" s="246" t="s">
        <v>168</v>
      </c>
      <c r="B186" s="244">
        <v>137</v>
      </c>
      <c r="C186" s="244">
        <v>140</v>
      </c>
      <c r="D186" s="260">
        <f>C186/B186</f>
        <v>1.0218978102189782</v>
      </c>
    </row>
    <row r="187" spans="1:4" s="71" customFormat="1" ht="19.5" customHeight="1">
      <c r="A187" s="247" t="s">
        <v>258</v>
      </c>
      <c r="B187" s="244">
        <v>106</v>
      </c>
      <c r="C187" s="244">
        <v>150</v>
      </c>
      <c r="D187" s="260">
        <f>C187/B187</f>
        <v>1.4150943396226414</v>
      </c>
    </row>
    <row r="188" spans="1:4" s="71" customFormat="1" ht="19.5" customHeight="1">
      <c r="A188" s="247" t="s">
        <v>259</v>
      </c>
      <c r="B188" s="244">
        <f>SUM(B189:B195)</f>
        <v>148</v>
      </c>
      <c r="C188" s="244">
        <f>SUM(C189:C195)</f>
        <v>153</v>
      </c>
      <c r="D188" s="260">
        <f>C188/B188</f>
        <v>1.0337837837837838</v>
      </c>
    </row>
    <row r="189" spans="1:4" s="71" customFormat="1" ht="19.5" customHeight="1">
      <c r="A189" s="247" t="s">
        <v>159</v>
      </c>
      <c r="B189" s="244">
        <v>140</v>
      </c>
      <c r="C189" s="244">
        <v>145</v>
      </c>
      <c r="D189" s="260">
        <f>C189/B189</f>
        <v>1.0357142857142858</v>
      </c>
    </row>
    <row r="190" spans="1:4" s="71" customFormat="1" ht="19.5" customHeight="1">
      <c r="A190" s="246" t="s">
        <v>160</v>
      </c>
      <c r="B190" s="244"/>
      <c r="C190" s="244"/>
      <c r="D190" s="260"/>
    </row>
    <row r="191" spans="1:4" s="71" customFormat="1" ht="19.5" customHeight="1">
      <c r="A191" s="246" t="s">
        <v>161</v>
      </c>
      <c r="B191" s="244"/>
      <c r="C191" s="244"/>
      <c r="D191" s="260"/>
    </row>
    <row r="192" spans="1:4" s="71" customFormat="1" ht="19.5" customHeight="1">
      <c r="A192" s="246" t="s">
        <v>260</v>
      </c>
      <c r="B192" s="244">
        <v>8</v>
      </c>
      <c r="C192" s="244">
        <v>8</v>
      </c>
      <c r="D192" s="260">
        <f>C192/B192</f>
        <v>1</v>
      </c>
    </row>
    <row r="193" spans="1:4" s="71" customFormat="1" ht="19.5" customHeight="1">
      <c r="A193" s="246" t="s">
        <v>261</v>
      </c>
      <c r="B193" s="244"/>
      <c r="C193" s="244"/>
      <c r="D193" s="260"/>
    </row>
    <row r="194" spans="1:4" s="71" customFormat="1" ht="19.5" customHeight="1">
      <c r="A194" s="246" t="s">
        <v>168</v>
      </c>
      <c r="B194" s="261"/>
      <c r="C194" s="261"/>
      <c r="D194" s="260"/>
    </row>
    <row r="195" spans="1:4" s="71" customFormat="1" ht="19.5" customHeight="1">
      <c r="A195" s="247" t="s">
        <v>262</v>
      </c>
      <c r="B195" s="261"/>
      <c r="C195" s="261"/>
      <c r="D195" s="260"/>
    </row>
    <row r="196" spans="1:4" s="71" customFormat="1" ht="19.5" customHeight="1">
      <c r="A196" s="247" t="s">
        <v>263</v>
      </c>
      <c r="B196" s="244">
        <f>SUM(B197:B201)</f>
        <v>0</v>
      </c>
      <c r="C196" s="244">
        <f>SUM(C197:C201)</f>
        <v>0</v>
      </c>
      <c r="D196" s="260"/>
    </row>
    <row r="197" spans="1:4" s="71" customFormat="1" ht="19.5" customHeight="1">
      <c r="A197" s="247" t="s">
        <v>159</v>
      </c>
      <c r="B197" s="244"/>
      <c r="C197" s="244"/>
      <c r="D197" s="260"/>
    </row>
    <row r="198" spans="1:4" s="71" customFormat="1" ht="19.5" customHeight="1">
      <c r="A198" s="244" t="s">
        <v>160</v>
      </c>
      <c r="B198" s="244"/>
      <c r="C198" s="244"/>
      <c r="D198" s="260"/>
    </row>
    <row r="199" spans="1:4" s="71" customFormat="1" ht="19.5" customHeight="1">
      <c r="A199" s="246" t="s">
        <v>161</v>
      </c>
      <c r="B199" s="262"/>
      <c r="C199" s="262"/>
      <c r="D199" s="260"/>
    </row>
    <row r="200" spans="1:4" s="71" customFormat="1" ht="19.5" customHeight="1">
      <c r="A200" s="246" t="s">
        <v>168</v>
      </c>
      <c r="B200" s="262"/>
      <c r="C200" s="262"/>
      <c r="D200" s="260"/>
    </row>
    <row r="201" spans="1:4" s="71" customFormat="1" ht="19.5" customHeight="1">
      <c r="A201" s="246" t="s">
        <v>264</v>
      </c>
      <c r="B201" s="262"/>
      <c r="C201" s="262"/>
      <c r="D201" s="260"/>
    </row>
    <row r="202" spans="1:4" s="71" customFormat="1" ht="19.5" customHeight="1">
      <c r="A202" s="247" t="s">
        <v>265</v>
      </c>
      <c r="B202" s="262">
        <f>SUM(B203:B207)</f>
        <v>940</v>
      </c>
      <c r="C202" s="262">
        <f>SUM(C203:C207)</f>
        <v>965</v>
      </c>
      <c r="D202" s="260">
        <f>C202/B202</f>
        <v>1.0265957446808511</v>
      </c>
    </row>
    <row r="203" spans="1:4" s="71" customFormat="1" ht="19.5" customHeight="1">
      <c r="A203" s="247" t="s">
        <v>159</v>
      </c>
      <c r="B203" s="263">
        <v>340</v>
      </c>
      <c r="C203" s="263">
        <v>355</v>
      </c>
      <c r="D203" s="260">
        <f>C203/B203</f>
        <v>1.0441176470588236</v>
      </c>
    </row>
    <row r="204" spans="1:4" s="71" customFormat="1" ht="19.5" customHeight="1">
      <c r="A204" s="247" t="s">
        <v>160</v>
      </c>
      <c r="B204" s="263"/>
      <c r="C204" s="263"/>
      <c r="D204" s="260"/>
    </row>
    <row r="205" spans="1:4" s="71" customFormat="1" ht="19.5" customHeight="1">
      <c r="A205" s="246" t="s">
        <v>161</v>
      </c>
      <c r="B205" s="263"/>
      <c r="C205" s="263"/>
      <c r="D205" s="260"/>
    </row>
    <row r="206" spans="1:4" s="71" customFormat="1" ht="19.5" customHeight="1">
      <c r="A206" s="246" t="s">
        <v>168</v>
      </c>
      <c r="B206" s="263"/>
      <c r="C206" s="263"/>
      <c r="D206" s="260"/>
    </row>
    <row r="207" spans="1:4" s="71" customFormat="1" ht="19.5" customHeight="1">
      <c r="A207" s="246" t="s">
        <v>266</v>
      </c>
      <c r="B207" s="263">
        <v>600</v>
      </c>
      <c r="C207" s="263">
        <v>610</v>
      </c>
      <c r="D207" s="260">
        <f>C207/B207</f>
        <v>1.0166666666666666</v>
      </c>
    </row>
    <row r="208" spans="1:4" s="71" customFormat="1" ht="19.5" customHeight="1">
      <c r="A208" s="246" t="s">
        <v>267</v>
      </c>
      <c r="B208" s="263">
        <f>SUM(B209:B214)</f>
        <v>0</v>
      </c>
      <c r="C208" s="263">
        <f>SUM(C209:C214)</f>
        <v>0</v>
      </c>
      <c r="D208" s="260"/>
    </row>
    <row r="209" spans="1:4" s="71" customFormat="1" ht="19.5" customHeight="1">
      <c r="A209" s="246" t="s">
        <v>159</v>
      </c>
      <c r="B209" s="263"/>
      <c r="C209" s="263"/>
      <c r="D209" s="260"/>
    </row>
    <row r="210" spans="1:4" s="71" customFormat="1" ht="19.5" customHeight="1">
      <c r="A210" s="246" t="s">
        <v>160</v>
      </c>
      <c r="B210" s="263"/>
      <c r="C210" s="263"/>
      <c r="D210" s="260"/>
    </row>
    <row r="211" spans="1:4" s="71" customFormat="1" ht="19.5" customHeight="1">
      <c r="A211" s="246" t="s">
        <v>161</v>
      </c>
      <c r="B211" s="262"/>
      <c r="C211" s="262"/>
      <c r="D211" s="260"/>
    </row>
    <row r="212" spans="1:4" s="71" customFormat="1" ht="19.5" customHeight="1">
      <c r="A212" s="246" t="s">
        <v>1368</v>
      </c>
      <c r="B212" s="262"/>
      <c r="C212" s="262"/>
      <c r="D212" s="260"/>
    </row>
    <row r="213" spans="1:4" s="71" customFormat="1" ht="19.5" customHeight="1">
      <c r="A213" s="246" t="s">
        <v>168</v>
      </c>
      <c r="B213" s="262"/>
      <c r="C213" s="262"/>
      <c r="D213" s="260"/>
    </row>
    <row r="214" spans="1:4" s="71" customFormat="1" ht="19.5" customHeight="1">
      <c r="A214" s="246" t="s">
        <v>268</v>
      </c>
      <c r="B214" s="262"/>
      <c r="C214" s="262"/>
      <c r="D214" s="260"/>
    </row>
    <row r="215" spans="1:4" s="71" customFormat="1" ht="19.5" customHeight="1">
      <c r="A215" s="246" t="s">
        <v>269</v>
      </c>
      <c r="B215" s="262">
        <f>SUM(B216:B229)</f>
        <v>2147</v>
      </c>
      <c r="C215" s="262">
        <f>SUM(C216:C229)</f>
        <v>2160</v>
      </c>
      <c r="D215" s="260">
        <f>C215/B215</f>
        <v>1.0060549604098743</v>
      </c>
    </row>
    <row r="216" spans="1:4" s="71" customFormat="1" ht="19.5" customHeight="1">
      <c r="A216" s="246" t="s">
        <v>159</v>
      </c>
      <c r="B216" s="244">
        <v>1626</v>
      </c>
      <c r="C216" s="244">
        <v>1685</v>
      </c>
      <c r="D216" s="260">
        <f>C216/B216</f>
        <v>1.0362853628536286</v>
      </c>
    </row>
    <row r="217" spans="1:4" s="71" customFormat="1" ht="19.5" customHeight="1">
      <c r="A217" s="246" t="s">
        <v>160</v>
      </c>
      <c r="B217" s="244"/>
      <c r="C217" s="244"/>
      <c r="D217" s="260"/>
    </row>
    <row r="218" spans="1:4" s="71" customFormat="1" ht="19.5" customHeight="1">
      <c r="A218" s="246" t="s">
        <v>161</v>
      </c>
      <c r="B218" s="244"/>
      <c r="C218" s="244"/>
      <c r="D218" s="260"/>
    </row>
    <row r="219" spans="1:4" s="71" customFormat="1" ht="19.5" customHeight="1">
      <c r="A219" s="246" t="s">
        <v>270</v>
      </c>
      <c r="B219" s="244"/>
      <c r="C219" s="244"/>
      <c r="D219" s="260"/>
    </row>
    <row r="220" spans="1:4" s="71" customFormat="1" ht="19.5" customHeight="1">
      <c r="A220" s="246" t="s">
        <v>271</v>
      </c>
      <c r="B220" s="244"/>
      <c r="C220" s="244"/>
      <c r="D220" s="260"/>
    </row>
    <row r="221" spans="1:4" s="71" customFormat="1" ht="19.5" customHeight="1">
      <c r="A221" s="246" t="s">
        <v>199</v>
      </c>
      <c r="B221" s="244"/>
      <c r="C221" s="244"/>
      <c r="D221" s="260"/>
    </row>
    <row r="222" spans="1:4" s="71" customFormat="1" ht="19.5" customHeight="1">
      <c r="A222" s="246" t="s">
        <v>272</v>
      </c>
      <c r="B222" s="244"/>
      <c r="C222" s="244"/>
      <c r="D222" s="260"/>
    </row>
    <row r="223" spans="1:4" s="71" customFormat="1" ht="19.5" customHeight="1">
      <c r="A223" s="246" t="s">
        <v>273</v>
      </c>
      <c r="B223" s="244"/>
      <c r="C223" s="244"/>
      <c r="D223" s="260"/>
    </row>
    <row r="224" spans="1:4" s="71" customFormat="1" ht="19.5" customHeight="1">
      <c r="A224" s="246" t="s">
        <v>274</v>
      </c>
      <c r="B224" s="244"/>
      <c r="C224" s="244"/>
      <c r="D224" s="260"/>
    </row>
    <row r="225" spans="1:4" s="71" customFormat="1" ht="19.5" customHeight="1">
      <c r="A225" s="246" t="s">
        <v>275</v>
      </c>
      <c r="B225" s="244"/>
      <c r="C225" s="244"/>
      <c r="D225" s="260"/>
    </row>
    <row r="226" spans="1:4" s="71" customFormat="1" ht="19.5" customHeight="1">
      <c r="A226" s="246" t="s">
        <v>276</v>
      </c>
      <c r="B226" s="244">
        <v>169</v>
      </c>
      <c r="C226" s="244">
        <v>100</v>
      </c>
      <c r="D226" s="260">
        <f>C226/B226</f>
        <v>0.591715976331361</v>
      </c>
    </row>
    <row r="227" spans="1:4" s="71" customFormat="1" ht="19.5" customHeight="1">
      <c r="A227" s="246" t="s">
        <v>277</v>
      </c>
      <c r="B227" s="244">
        <v>111</v>
      </c>
      <c r="C227" s="244">
        <v>120</v>
      </c>
      <c r="D227" s="260">
        <f>C227/B227</f>
        <v>1.0810810810810811</v>
      </c>
    </row>
    <row r="228" spans="1:4" s="71" customFormat="1" ht="19.5" customHeight="1">
      <c r="A228" s="246" t="s">
        <v>168</v>
      </c>
      <c r="B228" s="244">
        <v>143</v>
      </c>
      <c r="C228" s="244">
        <v>255</v>
      </c>
      <c r="D228" s="260">
        <f>C228/B228</f>
        <v>1.7832167832167831</v>
      </c>
    </row>
    <row r="229" spans="1:4" s="71" customFormat="1" ht="19.5" customHeight="1">
      <c r="A229" s="246" t="s">
        <v>278</v>
      </c>
      <c r="B229" s="244">
        <v>98</v>
      </c>
      <c r="C229" s="244"/>
      <c r="D229" s="260">
        <f>C229/B229</f>
        <v>0</v>
      </c>
    </row>
    <row r="230" spans="1:4" s="71" customFormat="1" ht="19.5" customHeight="1">
      <c r="A230" s="246" t="s">
        <v>279</v>
      </c>
      <c r="B230" s="244">
        <f>SUM(B231:B232)</f>
        <v>135</v>
      </c>
      <c r="C230" s="244">
        <f>SUM(C231:C232)</f>
        <v>0</v>
      </c>
      <c r="D230" s="260">
        <f>C230/B230</f>
        <v>0</v>
      </c>
    </row>
    <row r="231" spans="1:4" s="71" customFormat="1" ht="19.5" customHeight="1">
      <c r="A231" s="247" t="s">
        <v>280</v>
      </c>
      <c r="B231" s="244"/>
      <c r="C231" s="244"/>
      <c r="D231" s="260"/>
    </row>
    <row r="232" spans="1:4" s="71" customFormat="1" ht="19.5" customHeight="1">
      <c r="A232" s="247" t="s">
        <v>281</v>
      </c>
      <c r="B232" s="244">
        <v>135</v>
      </c>
      <c r="C232" s="244"/>
      <c r="D232" s="260">
        <f>C232/B232</f>
        <v>0</v>
      </c>
    </row>
    <row r="233" spans="1:4" s="71" customFormat="1" ht="19.5" customHeight="1">
      <c r="A233" s="244" t="s">
        <v>1092</v>
      </c>
      <c r="B233" s="244">
        <f>B234+B235+B236</f>
        <v>0</v>
      </c>
      <c r="C233" s="244">
        <f>C234+C235+C236</f>
        <v>0</v>
      </c>
      <c r="D233" s="260"/>
    </row>
    <row r="234" spans="1:4" s="71" customFormat="1" ht="19.5" customHeight="1">
      <c r="A234" s="246" t="s">
        <v>282</v>
      </c>
      <c r="B234" s="244"/>
      <c r="C234" s="244"/>
      <c r="D234" s="260"/>
    </row>
    <row r="235" spans="1:4" s="71" customFormat="1" ht="19.5" customHeight="1">
      <c r="A235" s="246" t="s">
        <v>283</v>
      </c>
      <c r="B235" s="244"/>
      <c r="C235" s="244"/>
      <c r="D235" s="260"/>
    </row>
    <row r="236" spans="1:4" s="71" customFormat="1" ht="19.5" customHeight="1">
      <c r="A236" s="246" t="s">
        <v>284</v>
      </c>
      <c r="B236" s="244"/>
      <c r="C236" s="244"/>
      <c r="D236" s="260"/>
    </row>
    <row r="237" spans="1:4" s="71" customFormat="1" ht="19.5" customHeight="1">
      <c r="A237" s="244" t="s">
        <v>1093</v>
      </c>
      <c r="B237" s="244">
        <f>B238+B248</f>
        <v>117</v>
      </c>
      <c r="C237" s="244">
        <f>C238+C248</f>
        <v>175</v>
      </c>
      <c r="D237" s="260">
        <f>C237/B237</f>
        <v>1.4957264957264957</v>
      </c>
    </row>
    <row r="238" spans="1:4" s="71" customFormat="1" ht="19.5" customHeight="1">
      <c r="A238" s="247" t="s">
        <v>285</v>
      </c>
      <c r="B238" s="244">
        <f>SUM(B239:B247)</f>
        <v>117</v>
      </c>
      <c r="C238" s="244">
        <f>SUM(C239:C247)</f>
        <v>175</v>
      </c>
      <c r="D238" s="260">
        <f>C238/B238</f>
        <v>1.4957264957264957</v>
      </c>
    </row>
    <row r="239" spans="1:4" s="71" customFormat="1" ht="19.5" customHeight="1">
      <c r="A239" s="247" t="s">
        <v>286</v>
      </c>
      <c r="B239" s="244">
        <v>51</v>
      </c>
      <c r="C239" s="244">
        <v>55</v>
      </c>
      <c r="D239" s="260">
        <f>C239/B239</f>
        <v>1.0784313725490196</v>
      </c>
    </row>
    <row r="240" spans="1:4" s="71" customFormat="1" ht="19.5" customHeight="1">
      <c r="A240" s="246" t="s">
        <v>287</v>
      </c>
      <c r="B240" s="244"/>
      <c r="C240" s="244"/>
      <c r="D240" s="260"/>
    </row>
    <row r="241" spans="1:4" s="71" customFormat="1" ht="19.5" customHeight="1">
      <c r="A241" s="246" t="s">
        <v>288</v>
      </c>
      <c r="B241" s="244"/>
      <c r="C241" s="244"/>
      <c r="D241" s="260"/>
    </row>
    <row r="242" spans="1:4" s="71" customFormat="1" ht="19.5" customHeight="1">
      <c r="A242" s="246" t="s">
        <v>289</v>
      </c>
      <c r="B242" s="244"/>
      <c r="C242" s="244"/>
      <c r="D242" s="260"/>
    </row>
    <row r="243" spans="1:4" s="71" customFormat="1" ht="19.5" customHeight="1">
      <c r="A243" s="247" t="s">
        <v>290</v>
      </c>
      <c r="B243" s="244"/>
      <c r="C243" s="244"/>
      <c r="D243" s="260"/>
    </row>
    <row r="244" spans="1:4" s="71" customFormat="1" ht="19.5" customHeight="1">
      <c r="A244" s="247" t="s">
        <v>291</v>
      </c>
      <c r="B244" s="244"/>
      <c r="C244" s="244"/>
      <c r="D244" s="260"/>
    </row>
    <row r="245" spans="1:4" s="71" customFormat="1" ht="19.5" customHeight="1">
      <c r="A245" s="247" t="s">
        <v>292</v>
      </c>
      <c r="B245" s="244">
        <v>66</v>
      </c>
      <c r="C245" s="244">
        <v>120</v>
      </c>
      <c r="D245" s="260">
        <f>C245/B245</f>
        <v>1.8181818181818181</v>
      </c>
    </row>
    <row r="246" spans="1:4" s="71" customFormat="1" ht="19.5" customHeight="1">
      <c r="A246" s="247" t="s">
        <v>293</v>
      </c>
      <c r="B246" s="244"/>
      <c r="C246" s="244"/>
      <c r="D246" s="260"/>
    </row>
    <row r="247" spans="1:4" s="71" customFormat="1" ht="19.5" customHeight="1">
      <c r="A247" s="247" t="s">
        <v>294</v>
      </c>
      <c r="B247" s="244"/>
      <c r="C247" s="244"/>
      <c r="D247" s="260"/>
    </row>
    <row r="248" spans="1:4" s="71" customFormat="1" ht="19.5" customHeight="1">
      <c r="A248" s="247" t="s">
        <v>295</v>
      </c>
      <c r="B248" s="244"/>
      <c r="C248" s="244"/>
      <c r="D248" s="260"/>
    </row>
    <row r="249" spans="1:4" s="71" customFormat="1" ht="19.5" customHeight="1">
      <c r="A249" s="244" t="s">
        <v>1094</v>
      </c>
      <c r="B249" s="244">
        <f>B250+B253+B264+B271+B279+B288+B302+B312+B322+B330+B336</f>
        <v>8723</v>
      </c>
      <c r="C249" s="244">
        <f>C250+C253+C264+C271+C279+C288+C302+C312+C322+C330+C336</f>
        <v>9075</v>
      </c>
      <c r="D249" s="260">
        <f>C249/B249</f>
        <v>1.0403530895334174</v>
      </c>
    </row>
    <row r="250" spans="1:4" s="71" customFormat="1" ht="19.5" customHeight="1">
      <c r="A250" s="246" t="s">
        <v>296</v>
      </c>
      <c r="B250" s="244">
        <f>SUM(B251:B252)</f>
        <v>2</v>
      </c>
      <c r="C250" s="244">
        <f>SUM(C251:C252)</f>
        <v>10</v>
      </c>
      <c r="D250" s="260">
        <f>C250/B250</f>
        <v>5</v>
      </c>
    </row>
    <row r="251" spans="1:4" s="71" customFormat="1" ht="19.5" customHeight="1">
      <c r="A251" s="246" t="s">
        <v>297</v>
      </c>
      <c r="B251" s="244">
        <v>2</v>
      </c>
      <c r="C251" s="244">
        <v>10</v>
      </c>
      <c r="D251" s="260">
        <f>C251/B251</f>
        <v>5</v>
      </c>
    </row>
    <row r="252" spans="1:4" s="71" customFormat="1" ht="19.5" customHeight="1">
      <c r="A252" s="247" t="s">
        <v>298</v>
      </c>
      <c r="B252" s="244"/>
      <c r="C252" s="244"/>
      <c r="D252" s="260"/>
    </row>
    <row r="253" spans="1:4" s="71" customFormat="1" ht="19.5" customHeight="1">
      <c r="A253" s="247" t="s">
        <v>299</v>
      </c>
      <c r="B253" s="244">
        <f>SUM(B254:B263)</f>
        <v>7644</v>
      </c>
      <c r="C253" s="244">
        <f>SUM(C254:C263)</f>
        <v>7700</v>
      </c>
      <c r="D253" s="260">
        <f>C253/B253</f>
        <v>1.0073260073260073</v>
      </c>
    </row>
    <row r="254" spans="1:4" s="71" customFormat="1" ht="19.5" customHeight="1">
      <c r="A254" s="247" t="s">
        <v>159</v>
      </c>
      <c r="B254" s="244">
        <v>6987</v>
      </c>
      <c r="C254" s="244">
        <v>7380</v>
      </c>
      <c r="D254" s="260">
        <f>C254/B254</f>
        <v>1.056247316444826</v>
      </c>
    </row>
    <row r="255" spans="1:4" s="71" customFormat="1" ht="19.5" customHeight="1">
      <c r="A255" s="247" t="s">
        <v>160</v>
      </c>
      <c r="B255" s="244"/>
      <c r="C255" s="244"/>
      <c r="D255" s="260"/>
    </row>
    <row r="256" spans="1:4" s="71" customFormat="1" ht="19.5" customHeight="1">
      <c r="A256" s="247" t="s">
        <v>161</v>
      </c>
      <c r="B256" s="244"/>
      <c r="C256" s="244"/>
      <c r="D256" s="260"/>
    </row>
    <row r="257" spans="1:4" s="71" customFormat="1" ht="19.5" customHeight="1">
      <c r="A257" s="247" t="s">
        <v>199</v>
      </c>
      <c r="B257" s="244">
        <v>236</v>
      </c>
      <c r="C257" s="244">
        <v>240</v>
      </c>
      <c r="D257" s="260">
        <f>C257/B257</f>
        <v>1.0169491525423728</v>
      </c>
    </row>
    <row r="258" spans="1:4" s="71" customFormat="1" ht="19.5" customHeight="1">
      <c r="A258" s="247" t="s">
        <v>300</v>
      </c>
      <c r="B258" s="244">
        <v>68</v>
      </c>
      <c r="C258" s="244">
        <v>70</v>
      </c>
      <c r="D258" s="260">
        <f>C258/B258</f>
        <v>1.0294117647058822</v>
      </c>
    </row>
    <row r="259" spans="1:4" s="71" customFormat="1" ht="19.5" customHeight="1">
      <c r="A259" s="247" t="s">
        <v>301</v>
      </c>
      <c r="B259" s="244">
        <v>7</v>
      </c>
      <c r="C259" s="244">
        <v>10</v>
      </c>
      <c r="D259" s="260">
        <f>C259/B259</f>
        <v>1.4285714285714286</v>
      </c>
    </row>
    <row r="260" spans="1:4" s="71" customFormat="1" ht="19.5" customHeight="1">
      <c r="A260" s="247" t="s">
        <v>1369</v>
      </c>
      <c r="B260" s="244"/>
      <c r="C260" s="244"/>
      <c r="D260" s="260"/>
    </row>
    <row r="261" spans="1:4" s="71" customFormat="1" ht="19.5" customHeight="1">
      <c r="A261" s="247" t="s">
        <v>1370</v>
      </c>
      <c r="B261" s="244"/>
      <c r="C261" s="244"/>
      <c r="D261" s="260"/>
    </row>
    <row r="262" spans="1:4" s="71" customFormat="1" ht="19.5" customHeight="1">
      <c r="A262" s="247" t="s">
        <v>168</v>
      </c>
      <c r="B262" s="244"/>
      <c r="C262" s="244"/>
      <c r="D262" s="260"/>
    </row>
    <row r="263" spans="1:4" s="71" customFormat="1" ht="19.5" customHeight="1">
      <c r="A263" s="247" t="s">
        <v>302</v>
      </c>
      <c r="B263" s="244">
        <v>346</v>
      </c>
      <c r="C263" s="244"/>
      <c r="D263" s="260">
        <f>C263/B263</f>
        <v>0</v>
      </c>
    </row>
    <row r="264" spans="1:4" s="71" customFormat="1" ht="19.5" customHeight="1">
      <c r="A264" s="246" t="s">
        <v>303</v>
      </c>
      <c r="B264" s="244">
        <f>SUM(B265:B270)</f>
        <v>0</v>
      </c>
      <c r="C264" s="244">
        <f>SUM(C265:C270)</f>
        <v>0</v>
      </c>
      <c r="D264" s="260"/>
    </row>
    <row r="265" spans="1:4" s="71" customFormat="1" ht="19.5" customHeight="1">
      <c r="A265" s="246" t="s">
        <v>159</v>
      </c>
      <c r="B265" s="244"/>
      <c r="C265" s="244"/>
      <c r="D265" s="260"/>
    </row>
    <row r="266" spans="1:4" s="71" customFormat="1" ht="19.5" customHeight="1">
      <c r="A266" s="246" t="s">
        <v>160</v>
      </c>
      <c r="B266" s="244"/>
      <c r="C266" s="244"/>
      <c r="D266" s="260"/>
    </row>
    <row r="267" spans="1:4" s="71" customFormat="1" ht="19.5" customHeight="1">
      <c r="A267" s="247" t="s">
        <v>161</v>
      </c>
      <c r="B267" s="244"/>
      <c r="C267" s="244"/>
      <c r="D267" s="260"/>
    </row>
    <row r="268" spans="1:4" s="71" customFormat="1" ht="19.5" customHeight="1">
      <c r="A268" s="247" t="s">
        <v>304</v>
      </c>
      <c r="B268" s="244"/>
      <c r="C268" s="244"/>
      <c r="D268" s="260"/>
    </row>
    <row r="269" spans="1:4" s="71" customFormat="1" ht="19.5" customHeight="1">
      <c r="A269" s="247" t="s">
        <v>168</v>
      </c>
      <c r="B269" s="244"/>
      <c r="C269" s="244"/>
      <c r="D269" s="260"/>
    </row>
    <row r="270" spans="1:4" s="71" customFormat="1" ht="19.5" customHeight="1">
      <c r="A270" s="244" t="s">
        <v>305</v>
      </c>
      <c r="B270" s="244"/>
      <c r="C270" s="244"/>
      <c r="D270" s="260"/>
    </row>
    <row r="271" spans="1:4" s="71" customFormat="1" ht="19.5" customHeight="1">
      <c r="A271" s="248" t="s">
        <v>306</v>
      </c>
      <c r="B271" s="244">
        <f>SUM(B272:B278)</f>
        <v>121</v>
      </c>
      <c r="C271" s="244">
        <f>SUM(C272:C278)</f>
        <v>130</v>
      </c>
      <c r="D271" s="260">
        <f>C271/B271</f>
        <v>1.0743801652892562</v>
      </c>
    </row>
    <row r="272" spans="1:4" s="71" customFormat="1" ht="19.5" customHeight="1">
      <c r="A272" s="246" t="s">
        <v>159</v>
      </c>
      <c r="B272" s="244">
        <v>121</v>
      </c>
      <c r="C272" s="244">
        <v>130</v>
      </c>
      <c r="D272" s="260">
        <f>C272/B272</f>
        <v>1.0743801652892562</v>
      </c>
    </row>
    <row r="273" spans="1:4" s="71" customFormat="1" ht="19.5" customHeight="1">
      <c r="A273" s="246" t="s">
        <v>160</v>
      </c>
      <c r="B273" s="244"/>
      <c r="C273" s="244"/>
      <c r="D273" s="260"/>
    </row>
    <row r="274" spans="1:4" s="71" customFormat="1" ht="19.5" customHeight="1">
      <c r="A274" s="247" t="s">
        <v>161</v>
      </c>
      <c r="B274" s="244"/>
      <c r="C274" s="244"/>
      <c r="D274" s="260"/>
    </row>
    <row r="275" spans="1:4" s="71" customFormat="1" ht="19.5" customHeight="1">
      <c r="A275" s="247" t="s">
        <v>307</v>
      </c>
      <c r="B275" s="244"/>
      <c r="C275" s="244"/>
      <c r="D275" s="260"/>
    </row>
    <row r="276" spans="1:4" s="71" customFormat="1" ht="19.5" customHeight="1">
      <c r="A276" s="247" t="s">
        <v>1095</v>
      </c>
      <c r="B276" s="244"/>
      <c r="C276" s="244"/>
      <c r="D276" s="260"/>
    </row>
    <row r="277" spans="1:4" s="71" customFormat="1" ht="19.5" customHeight="1">
      <c r="A277" s="247" t="s">
        <v>168</v>
      </c>
      <c r="B277" s="244"/>
      <c r="C277" s="244"/>
      <c r="D277" s="260"/>
    </row>
    <row r="278" spans="1:4" s="71" customFormat="1" ht="19.5" customHeight="1">
      <c r="A278" s="247" t="s">
        <v>308</v>
      </c>
      <c r="B278" s="244"/>
      <c r="C278" s="244"/>
      <c r="D278" s="260"/>
    </row>
    <row r="279" spans="1:4" s="71" customFormat="1" ht="19.5" customHeight="1">
      <c r="A279" s="244" t="s">
        <v>309</v>
      </c>
      <c r="B279" s="244">
        <f>SUM(B280:B287)</f>
        <v>295</v>
      </c>
      <c r="C279" s="244">
        <f>SUM(C280:C287)</f>
        <v>310</v>
      </c>
      <c r="D279" s="260">
        <f>C279/B279</f>
        <v>1.0508474576271187</v>
      </c>
    </row>
    <row r="280" spans="1:4" s="71" customFormat="1" ht="19.5" customHeight="1">
      <c r="A280" s="246" t="s">
        <v>159</v>
      </c>
      <c r="B280" s="244">
        <v>290</v>
      </c>
      <c r="C280" s="244">
        <v>310</v>
      </c>
      <c r="D280" s="260">
        <f>C280/B280</f>
        <v>1.0689655172413792</v>
      </c>
    </row>
    <row r="281" spans="1:4" s="71" customFormat="1" ht="19.5" customHeight="1">
      <c r="A281" s="246" t="s">
        <v>160</v>
      </c>
      <c r="B281" s="244"/>
      <c r="C281" s="244"/>
      <c r="D281" s="260"/>
    </row>
    <row r="282" spans="1:4" s="71" customFormat="1" ht="19.5" customHeight="1">
      <c r="A282" s="246" t="s">
        <v>161</v>
      </c>
      <c r="B282" s="244"/>
      <c r="C282" s="244"/>
      <c r="D282" s="260"/>
    </row>
    <row r="283" spans="1:4" s="71" customFormat="1" ht="19.5" customHeight="1">
      <c r="A283" s="247" t="s">
        <v>310</v>
      </c>
      <c r="B283" s="244"/>
      <c r="C283" s="244"/>
      <c r="D283" s="260"/>
    </row>
    <row r="284" spans="1:4" s="71" customFormat="1" ht="19.5" customHeight="1">
      <c r="A284" s="247" t="s">
        <v>311</v>
      </c>
      <c r="B284" s="244"/>
      <c r="C284" s="244"/>
      <c r="D284" s="260"/>
    </row>
    <row r="285" spans="1:4" s="71" customFormat="1" ht="19.5" customHeight="1">
      <c r="A285" s="247" t="s">
        <v>312</v>
      </c>
      <c r="B285" s="244"/>
      <c r="C285" s="244"/>
      <c r="D285" s="260"/>
    </row>
    <row r="286" spans="1:4" s="71" customFormat="1" ht="19.5" customHeight="1">
      <c r="A286" s="246" t="s">
        <v>168</v>
      </c>
      <c r="B286" s="244"/>
      <c r="C286" s="244"/>
      <c r="D286" s="260"/>
    </row>
    <row r="287" spans="1:4" s="71" customFormat="1" ht="19.5" customHeight="1">
      <c r="A287" s="246" t="s">
        <v>313</v>
      </c>
      <c r="B287" s="244">
        <v>5</v>
      </c>
      <c r="C287" s="244"/>
      <c r="D287" s="260">
        <f>C287/B287</f>
        <v>0</v>
      </c>
    </row>
    <row r="288" spans="1:4" s="71" customFormat="1" ht="19.5" customHeight="1">
      <c r="A288" s="246" t="s">
        <v>314</v>
      </c>
      <c r="B288" s="244">
        <f>SUM(B289:B301)</f>
        <v>566</v>
      </c>
      <c r="C288" s="244">
        <f>SUM(C289:C301)</f>
        <v>575</v>
      </c>
      <c r="D288" s="260">
        <f>C288/B288</f>
        <v>1.0159010600706713</v>
      </c>
    </row>
    <row r="289" spans="1:4" s="71" customFormat="1" ht="19.5" customHeight="1">
      <c r="A289" s="247" t="s">
        <v>159</v>
      </c>
      <c r="B289" s="244">
        <v>305</v>
      </c>
      <c r="C289" s="244">
        <v>310</v>
      </c>
      <c r="D289" s="260">
        <f>C289/B289</f>
        <v>1.0163934426229508</v>
      </c>
    </row>
    <row r="290" spans="1:4" s="71" customFormat="1" ht="19.5" customHeight="1">
      <c r="A290" s="247" t="s">
        <v>160</v>
      </c>
      <c r="B290" s="244"/>
      <c r="C290" s="244"/>
      <c r="D290" s="260"/>
    </row>
    <row r="291" spans="1:4" s="71" customFormat="1" ht="19.5" customHeight="1">
      <c r="A291" s="247" t="s">
        <v>161</v>
      </c>
      <c r="B291" s="244"/>
      <c r="C291" s="244"/>
      <c r="D291" s="260"/>
    </row>
    <row r="292" spans="1:4" s="71" customFormat="1" ht="19.5" customHeight="1">
      <c r="A292" s="244" t="s">
        <v>315</v>
      </c>
      <c r="B292" s="244">
        <v>30</v>
      </c>
      <c r="C292" s="244">
        <v>32</v>
      </c>
      <c r="D292" s="260">
        <f>C292/B292</f>
        <v>1.0666666666666667</v>
      </c>
    </row>
    <row r="293" spans="1:4" s="71" customFormat="1" ht="19.5" customHeight="1">
      <c r="A293" s="246" t="s">
        <v>316</v>
      </c>
      <c r="B293" s="244">
        <v>55</v>
      </c>
      <c r="C293" s="244">
        <v>58</v>
      </c>
      <c r="D293" s="260">
        <f>C293/B293</f>
        <v>1.0545454545454545</v>
      </c>
    </row>
    <row r="294" spans="1:4" s="71" customFormat="1" ht="19.5" customHeight="1">
      <c r="A294" s="246" t="s">
        <v>1371</v>
      </c>
      <c r="B294" s="244">
        <v>66</v>
      </c>
      <c r="C294" s="244">
        <v>70</v>
      </c>
      <c r="D294" s="260">
        <f>C294/B294</f>
        <v>1.0606060606060606</v>
      </c>
    </row>
    <row r="295" spans="1:4" s="71" customFormat="1" ht="19.5" customHeight="1">
      <c r="A295" s="248" t="s">
        <v>1372</v>
      </c>
      <c r="B295" s="244">
        <v>65</v>
      </c>
      <c r="C295" s="244">
        <v>70</v>
      </c>
      <c r="D295" s="260">
        <f>C295/B295</f>
        <v>1.0769230769230769</v>
      </c>
    </row>
    <row r="296" spans="1:4" s="71" customFormat="1" ht="19.5" customHeight="1">
      <c r="A296" s="247" t="s">
        <v>317</v>
      </c>
      <c r="B296" s="244"/>
      <c r="C296" s="244"/>
      <c r="D296" s="260"/>
    </row>
    <row r="297" spans="1:4" s="71" customFormat="1" ht="19.5" customHeight="1">
      <c r="A297" s="247" t="s">
        <v>318</v>
      </c>
      <c r="B297" s="244">
        <v>10</v>
      </c>
      <c r="C297" s="244">
        <v>10</v>
      </c>
      <c r="D297" s="260">
        <f>C297/B297</f>
        <v>1</v>
      </c>
    </row>
    <row r="298" spans="1:4" s="71" customFormat="1" ht="19.5" customHeight="1">
      <c r="A298" s="247" t="s">
        <v>319</v>
      </c>
      <c r="B298" s="244"/>
      <c r="C298" s="244"/>
      <c r="D298" s="260"/>
    </row>
    <row r="299" spans="1:4" s="71" customFormat="1" ht="19.5" customHeight="1">
      <c r="A299" s="247" t="s">
        <v>199</v>
      </c>
      <c r="B299" s="244">
        <v>25</v>
      </c>
      <c r="C299" s="244">
        <v>25</v>
      </c>
      <c r="D299" s="260">
        <f>C299/B299</f>
        <v>1</v>
      </c>
    </row>
    <row r="300" spans="1:4" s="71" customFormat="1" ht="19.5" customHeight="1">
      <c r="A300" s="247" t="s">
        <v>168</v>
      </c>
      <c r="B300" s="244"/>
      <c r="C300" s="244"/>
      <c r="D300" s="260"/>
    </row>
    <row r="301" spans="1:4" s="71" customFormat="1" ht="19.5" customHeight="1">
      <c r="A301" s="246" t="s">
        <v>320</v>
      </c>
      <c r="B301" s="244">
        <v>10</v>
      </c>
      <c r="C301" s="244"/>
      <c r="D301" s="260">
        <f>C301/B301</f>
        <v>0</v>
      </c>
    </row>
    <row r="302" spans="1:4" s="71" customFormat="1" ht="19.5" customHeight="1">
      <c r="A302" s="248" t="s">
        <v>321</v>
      </c>
      <c r="B302" s="244">
        <f>SUM(B303:B311)</f>
        <v>95</v>
      </c>
      <c r="C302" s="244">
        <f>SUM(C303:C311)</f>
        <v>350</v>
      </c>
      <c r="D302" s="260">
        <f>C302/B302</f>
        <v>3.6842105263157894</v>
      </c>
    </row>
    <row r="303" spans="1:4" s="277" customFormat="1" ht="19.5" customHeight="1">
      <c r="A303" s="246" t="s">
        <v>159</v>
      </c>
      <c r="B303" s="244">
        <v>95</v>
      </c>
      <c r="C303" s="244">
        <v>350</v>
      </c>
      <c r="D303" s="260">
        <f>C303/B303</f>
        <v>3.6842105263157894</v>
      </c>
    </row>
    <row r="304" spans="1:4" s="71" customFormat="1" ht="19.5" customHeight="1">
      <c r="A304" s="247" t="s">
        <v>160</v>
      </c>
      <c r="B304" s="244"/>
      <c r="C304" s="244"/>
      <c r="D304" s="260"/>
    </row>
    <row r="305" spans="1:4" s="71" customFormat="1" ht="19.5" customHeight="1">
      <c r="A305" s="247" t="s">
        <v>161</v>
      </c>
      <c r="B305" s="244"/>
      <c r="C305" s="244"/>
      <c r="D305" s="260"/>
    </row>
    <row r="306" spans="1:4" s="71" customFormat="1" ht="19.5" customHeight="1">
      <c r="A306" s="247" t="s">
        <v>322</v>
      </c>
      <c r="B306" s="244"/>
      <c r="C306" s="244"/>
      <c r="D306" s="260"/>
    </row>
    <row r="307" spans="1:4" s="71" customFormat="1" ht="19.5" customHeight="1">
      <c r="A307" s="244" t="s">
        <v>323</v>
      </c>
      <c r="B307" s="244"/>
      <c r="C307" s="244"/>
      <c r="D307" s="260"/>
    </row>
    <row r="308" spans="1:4" s="71" customFormat="1" ht="19.5" customHeight="1">
      <c r="A308" s="246" t="s">
        <v>324</v>
      </c>
      <c r="B308" s="244"/>
      <c r="C308" s="244"/>
      <c r="D308" s="260"/>
    </row>
    <row r="309" spans="1:4" s="71" customFormat="1" ht="19.5" customHeight="1">
      <c r="A309" s="246" t="s">
        <v>199</v>
      </c>
      <c r="B309" s="244"/>
      <c r="C309" s="244"/>
      <c r="D309" s="260"/>
    </row>
    <row r="310" spans="1:4" s="71" customFormat="1" ht="19.5" customHeight="1">
      <c r="A310" s="246" t="s">
        <v>168</v>
      </c>
      <c r="B310" s="244"/>
      <c r="C310" s="244"/>
      <c r="D310" s="260"/>
    </row>
    <row r="311" spans="1:4" s="71" customFormat="1" ht="19.5" customHeight="1">
      <c r="A311" s="246" t="s">
        <v>325</v>
      </c>
      <c r="B311" s="244"/>
      <c r="C311" s="244"/>
      <c r="D311" s="260"/>
    </row>
    <row r="312" spans="1:4" s="71" customFormat="1" ht="19.5" customHeight="1">
      <c r="A312" s="247" t="s">
        <v>326</v>
      </c>
      <c r="B312" s="244">
        <f>SUM(B313:B321)</f>
        <v>0</v>
      </c>
      <c r="C312" s="244">
        <f>SUM(C313:C321)</f>
        <v>0</v>
      </c>
      <c r="D312" s="260"/>
    </row>
    <row r="313" spans="1:4" s="71" customFormat="1" ht="19.5" customHeight="1">
      <c r="A313" s="247" t="s">
        <v>159</v>
      </c>
      <c r="B313" s="244"/>
      <c r="C313" s="244"/>
      <c r="D313" s="260"/>
    </row>
    <row r="314" spans="1:4" s="71" customFormat="1" ht="19.5" customHeight="1">
      <c r="A314" s="247" t="s">
        <v>160</v>
      </c>
      <c r="B314" s="244"/>
      <c r="C314" s="244"/>
      <c r="D314" s="260"/>
    </row>
    <row r="315" spans="1:4" s="71" customFormat="1" ht="19.5" customHeight="1">
      <c r="A315" s="246" t="s">
        <v>161</v>
      </c>
      <c r="B315" s="244"/>
      <c r="C315" s="244"/>
      <c r="D315" s="260"/>
    </row>
    <row r="316" spans="1:4" s="71" customFormat="1" ht="19.5" customHeight="1">
      <c r="A316" s="246" t="s">
        <v>327</v>
      </c>
      <c r="B316" s="244"/>
      <c r="C316" s="244"/>
      <c r="D316" s="260"/>
    </row>
    <row r="317" spans="1:4" s="71" customFormat="1" ht="19.5" customHeight="1">
      <c r="A317" s="246" t="s">
        <v>328</v>
      </c>
      <c r="B317" s="244"/>
      <c r="C317" s="244"/>
      <c r="D317" s="260"/>
    </row>
    <row r="318" spans="1:4" s="71" customFormat="1" ht="19.5" customHeight="1">
      <c r="A318" s="247" t="s">
        <v>329</v>
      </c>
      <c r="B318" s="244"/>
      <c r="C318" s="244"/>
      <c r="D318" s="260"/>
    </row>
    <row r="319" spans="1:4" s="71" customFormat="1" ht="19.5" customHeight="1">
      <c r="A319" s="247" t="s">
        <v>199</v>
      </c>
      <c r="B319" s="244"/>
      <c r="C319" s="244"/>
      <c r="D319" s="260"/>
    </row>
    <row r="320" spans="1:4" s="71" customFormat="1" ht="19.5" customHeight="1">
      <c r="A320" s="247" t="s">
        <v>168</v>
      </c>
      <c r="B320" s="244"/>
      <c r="C320" s="244"/>
      <c r="D320" s="260"/>
    </row>
    <row r="321" spans="1:4" s="71" customFormat="1" ht="19.5" customHeight="1">
      <c r="A321" s="247" t="s">
        <v>330</v>
      </c>
      <c r="B321" s="244"/>
      <c r="C321" s="244"/>
      <c r="D321" s="260"/>
    </row>
    <row r="322" spans="1:4" s="71" customFormat="1" ht="19.5" customHeight="1">
      <c r="A322" s="244" t="s">
        <v>331</v>
      </c>
      <c r="B322" s="244">
        <f>SUM(B323:B329)</f>
        <v>0</v>
      </c>
      <c r="C322" s="244">
        <f>SUM(C323:C329)</f>
        <v>0</v>
      </c>
      <c r="D322" s="260"/>
    </row>
    <row r="323" spans="1:4" s="71" customFormat="1" ht="19.5" customHeight="1">
      <c r="A323" s="246" t="s">
        <v>159</v>
      </c>
      <c r="B323" s="244"/>
      <c r="C323" s="244"/>
      <c r="D323" s="260"/>
    </row>
    <row r="324" spans="1:4" s="71" customFormat="1" ht="19.5" customHeight="1">
      <c r="A324" s="246" t="s">
        <v>160</v>
      </c>
      <c r="B324" s="244"/>
      <c r="C324" s="244"/>
      <c r="D324" s="260"/>
    </row>
    <row r="325" spans="1:4" s="71" customFormat="1" ht="19.5" customHeight="1">
      <c r="A325" s="248" t="s">
        <v>161</v>
      </c>
      <c r="B325" s="244"/>
      <c r="C325" s="244"/>
      <c r="D325" s="260"/>
    </row>
    <row r="326" spans="1:4" s="71" customFormat="1" ht="19.5" customHeight="1">
      <c r="A326" s="249" t="s">
        <v>332</v>
      </c>
      <c r="B326" s="244"/>
      <c r="C326" s="244"/>
      <c r="D326" s="260"/>
    </row>
    <row r="327" spans="1:4" s="71" customFormat="1" ht="19.5" customHeight="1">
      <c r="A327" s="247" t="s">
        <v>333</v>
      </c>
      <c r="B327" s="244"/>
      <c r="C327" s="244"/>
      <c r="D327" s="260"/>
    </row>
    <row r="328" spans="1:4" s="71" customFormat="1" ht="19.5" customHeight="1">
      <c r="A328" s="247" t="s">
        <v>168</v>
      </c>
      <c r="B328" s="244"/>
      <c r="C328" s="244"/>
      <c r="D328" s="260"/>
    </row>
    <row r="329" spans="1:4" s="71" customFormat="1" ht="19.5" customHeight="1">
      <c r="A329" s="246" t="s">
        <v>334</v>
      </c>
      <c r="B329" s="244"/>
      <c r="C329" s="244"/>
      <c r="D329" s="260"/>
    </row>
    <row r="330" spans="1:4" s="71" customFormat="1" ht="19.5" customHeight="1">
      <c r="A330" s="246" t="s">
        <v>335</v>
      </c>
      <c r="B330" s="244">
        <f>SUM(B331:B335)</f>
        <v>0</v>
      </c>
      <c r="C330" s="244">
        <f>SUM(C331:C335)</f>
        <v>0</v>
      </c>
      <c r="D330" s="260"/>
    </row>
    <row r="331" spans="1:4" s="71" customFormat="1" ht="19.5" customHeight="1">
      <c r="A331" s="246" t="s">
        <v>159</v>
      </c>
      <c r="B331" s="244"/>
      <c r="C331" s="244"/>
      <c r="D331" s="260"/>
    </row>
    <row r="332" spans="1:4" s="71" customFormat="1" ht="19.5" customHeight="1">
      <c r="A332" s="247" t="s">
        <v>160</v>
      </c>
      <c r="B332" s="244"/>
      <c r="C332" s="244"/>
      <c r="D332" s="260"/>
    </row>
    <row r="333" spans="1:4" s="71" customFormat="1" ht="19.5" customHeight="1">
      <c r="A333" s="246" t="s">
        <v>199</v>
      </c>
      <c r="B333" s="244"/>
      <c r="C333" s="244"/>
      <c r="D333" s="260"/>
    </row>
    <row r="334" spans="1:4" s="71" customFormat="1" ht="19.5" customHeight="1">
      <c r="A334" s="247" t="s">
        <v>336</v>
      </c>
      <c r="B334" s="244"/>
      <c r="C334" s="244"/>
      <c r="D334" s="260"/>
    </row>
    <row r="335" spans="1:4" s="71" customFormat="1" ht="19.5" customHeight="1">
      <c r="A335" s="246" t="s">
        <v>337</v>
      </c>
      <c r="B335" s="244"/>
      <c r="C335" s="244"/>
      <c r="D335" s="260"/>
    </row>
    <row r="336" spans="1:4" s="71" customFormat="1" ht="19.5" customHeight="1">
      <c r="A336" s="246" t="s">
        <v>338</v>
      </c>
      <c r="B336" s="244">
        <f>SUM(B337:B338)</f>
        <v>0</v>
      </c>
      <c r="C336" s="244">
        <f>SUM(C337:C338)</f>
        <v>0</v>
      </c>
      <c r="D336" s="260"/>
    </row>
    <row r="337" spans="1:4" s="71" customFormat="1" ht="19.5" customHeight="1">
      <c r="A337" s="246" t="s">
        <v>1373</v>
      </c>
      <c r="B337" s="244"/>
      <c r="C337" s="244"/>
      <c r="D337" s="260"/>
    </row>
    <row r="338" spans="1:4" s="71" customFormat="1" ht="19.5" customHeight="1">
      <c r="A338" s="246" t="s">
        <v>339</v>
      </c>
      <c r="B338" s="244"/>
      <c r="C338" s="244"/>
      <c r="D338" s="260"/>
    </row>
    <row r="339" spans="1:4" s="71" customFormat="1" ht="19.5" customHeight="1">
      <c r="A339" s="244" t="s">
        <v>1096</v>
      </c>
      <c r="B339" s="244">
        <f>B340+B345+B352+B358+B364+B368+B372+B376+B382+B389</f>
        <v>39462</v>
      </c>
      <c r="C339" s="244">
        <f>C340+C345+C352+C358+C364+C368+C372+C376+C382+C389</f>
        <v>39610</v>
      </c>
      <c r="D339" s="260">
        <f>C339/B339</f>
        <v>1.003750443464599</v>
      </c>
    </row>
    <row r="340" spans="1:4" s="71" customFormat="1" ht="19.5" customHeight="1">
      <c r="A340" s="247" t="s">
        <v>340</v>
      </c>
      <c r="B340" s="244">
        <f>SUM(B341:B344)</f>
        <v>1922</v>
      </c>
      <c r="C340" s="244">
        <f>SUM(C341:C344)</f>
        <v>2035</v>
      </c>
      <c r="D340" s="260">
        <f>C340/B340</f>
        <v>1.058792924037461</v>
      </c>
    </row>
    <row r="341" spans="1:4" s="71" customFormat="1" ht="19.5" customHeight="1">
      <c r="A341" s="246" t="s">
        <v>159</v>
      </c>
      <c r="B341" s="244">
        <v>779</v>
      </c>
      <c r="C341" s="244">
        <v>795</v>
      </c>
      <c r="D341" s="260">
        <f>C341/B341</f>
        <v>1.0205391527599486</v>
      </c>
    </row>
    <row r="342" spans="1:4" s="71" customFormat="1" ht="19.5" customHeight="1">
      <c r="A342" s="246" t="s">
        <v>160</v>
      </c>
      <c r="B342" s="244"/>
      <c r="C342" s="244"/>
      <c r="D342" s="260"/>
    </row>
    <row r="343" spans="1:4" s="71" customFormat="1" ht="19.5" customHeight="1">
      <c r="A343" s="246" t="s">
        <v>161</v>
      </c>
      <c r="B343" s="244"/>
      <c r="C343" s="244"/>
      <c r="D343" s="260"/>
    </row>
    <row r="344" spans="1:4" s="71" customFormat="1" ht="19.5" customHeight="1">
      <c r="A344" s="249" t="s">
        <v>341</v>
      </c>
      <c r="B344" s="244">
        <v>1143</v>
      </c>
      <c r="C344" s="244">
        <v>1240</v>
      </c>
      <c r="D344" s="260">
        <f aca="true" t="shared" si="1" ref="D344:D349">C344/B344</f>
        <v>1.0848643919510061</v>
      </c>
    </row>
    <row r="345" spans="1:4" s="71" customFormat="1" ht="19.5" customHeight="1">
      <c r="A345" s="246" t="s">
        <v>342</v>
      </c>
      <c r="B345" s="244">
        <f>SUM(B346:B351)</f>
        <v>34713</v>
      </c>
      <c r="C345" s="244">
        <f>SUM(C346:C351)</f>
        <v>34670</v>
      </c>
      <c r="D345" s="260">
        <f t="shared" si="1"/>
        <v>0.9987612709935759</v>
      </c>
    </row>
    <row r="346" spans="1:4" s="71" customFormat="1" ht="19.5" customHeight="1">
      <c r="A346" s="246" t="s">
        <v>343</v>
      </c>
      <c r="B346" s="244">
        <v>3752</v>
      </c>
      <c r="C346" s="244">
        <v>3810</v>
      </c>
      <c r="D346" s="260">
        <f t="shared" si="1"/>
        <v>1.0154584221748402</v>
      </c>
    </row>
    <row r="347" spans="1:4" s="71" customFormat="1" ht="19.5" customHeight="1">
      <c r="A347" s="246" t="s">
        <v>344</v>
      </c>
      <c r="B347" s="244">
        <v>16335</v>
      </c>
      <c r="C347" s="244">
        <v>16430</v>
      </c>
      <c r="D347" s="260">
        <f t="shared" si="1"/>
        <v>1.0058157330884603</v>
      </c>
    </row>
    <row r="348" spans="1:4" s="71" customFormat="1" ht="19.5" customHeight="1">
      <c r="A348" s="247" t="s">
        <v>345</v>
      </c>
      <c r="B348" s="244">
        <v>8291</v>
      </c>
      <c r="C348" s="244">
        <v>8350</v>
      </c>
      <c r="D348" s="260">
        <f t="shared" si="1"/>
        <v>1.0071161500422146</v>
      </c>
    </row>
    <row r="349" spans="1:4" s="71" customFormat="1" ht="19.5" customHeight="1">
      <c r="A349" s="247" t="s">
        <v>346</v>
      </c>
      <c r="B349" s="244">
        <v>4994</v>
      </c>
      <c r="C349" s="244">
        <v>5030</v>
      </c>
      <c r="D349" s="260">
        <f t="shared" si="1"/>
        <v>1.0072086503804565</v>
      </c>
    </row>
    <row r="350" spans="1:4" s="71" customFormat="1" ht="19.5" customHeight="1">
      <c r="A350" s="247" t="s">
        <v>347</v>
      </c>
      <c r="B350" s="244"/>
      <c r="C350" s="244"/>
      <c r="D350" s="260"/>
    </row>
    <row r="351" spans="1:4" s="71" customFormat="1" ht="19.5" customHeight="1">
      <c r="A351" s="246" t="s">
        <v>348</v>
      </c>
      <c r="B351" s="244">
        <v>1341</v>
      </c>
      <c r="C351" s="244">
        <v>1050</v>
      </c>
      <c r="D351" s="260">
        <f>C351/B351</f>
        <v>0.7829977628635347</v>
      </c>
    </row>
    <row r="352" spans="1:4" s="71" customFormat="1" ht="19.5" customHeight="1">
      <c r="A352" s="246" t="s">
        <v>349</v>
      </c>
      <c r="B352" s="244">
        <f>SUM(B353:B357)</f>
        <v>1644</v>
      </c>
      <c r="C352" s="244">
        <f>SUM(C353:C357)</f>
        <v>1680</v>
      </c>
      <c r="D352" s="260">
        <f>C352/B352</f>
        <v>1.0218978102189782</v>
      </c>
    </row>
    <row r="353" spans="1:4" s="71" customFormat="1" ht="19.5" customHeight="1">
      <c r="A353" s="246" t="s">
        <v>350</v>
      </c>
      <c r="B353" s="244">
        <v>621</v>
      </c>
      <c r="C353" s="244">
        <v>630</v>
      </c>
      <c r="D353" s="260">
        <f>C353/B353</f>
        <v>1.0144927536231885</v>
      </c>
    </row>
    <row r="354" spans="1:4" s="71" customFormat="1" ht="19.5" customHeight="1">
      <c r="A354" s="246" t="s">
        <v>1374</v>
      </c>
      <c r="B354" s="244">
        <v>989</v>
      </c>
      <c r="C354" s="244">
        <v>1010</v>
      </c>
      <c r="D354" s="260">
        <f>C354/B354</f>
        <v>1.0212335692618806</v>
      </c>
    </row>
    <row r="355" spans="1:4" s="71" customFormat="1" ht="19.5" customHeight="1">
      <c r="A355" s="246" t="s">
        <v>351</v>
      </c>
      <c r="B355" s="244"/>
      <c r="C355" s="244"/>
      <c r="D355" s="260"/>
    </row>
    <row r="356" spans="1:4" s="71" customFormat="1" ht="19.5" customHeight="1">
      <c r="A356" s="247" t="s">
        <v>352</v>
      </c>
      <c r="B356" s="244"/>
      <c r="C356" s="244"/>
      <c r="D356" s="260"/>
    </row>
    <row r="357" spans="1:4" s="71" customFormat="1" ht="19.5" customHeight="1">
      <c r="A357" s="247" t="s">
        <v>353</v>
      </c>
      <c r="B357" s="244">
        <v>34</v>
      </c>
      <c r="C357" s="244">
        <v>40</v>
      </c>
      <c r="D357" s="260">
        <f>C357/B357</f>
        <v>1.1764705882352942</v>
      </c>
    </row>
    <row r="358" spans="1:4" s="71" customFormat="1" ht="19.5" customHeight="1">
      <c r="A358" s="244" t="s">
        <v>354</v>
      </c>
      <c r="B358" s="244">
        <f>SUM(B359:B363)</f>
        <v>230</v>
      </c>
      <c r="C358" s="244">
        <f>SUM(C359:C363)</f>
        <v>250</v>
      </c>
      <c r="D358" s="260">
        <f>C358/B358</f>
        <v>1.0869565217391304</v>
      </c>
    </row>
    <row r="359" spans="1:4" s="71" customFormat="1" ht="19.5" customHeight="1">
      <c r="A359" s="246" t="s">
        <v>355</v>
      </c>
      <c r="B359" s="244">
        <v>39</v>
      </c>
      <c r="C359" s="244">
        <v>45</v>
      </c>
      <c r="D359" s="260">
        <f>C359/B359</f>
        <v>1.1538461538461537</v>
      </c>
    </row>
    <row r="360" spans="1:4" s="71" customFormat="1" ht="19.5" customHeight="1">
      <c r="A360" s="246" t="s">
        <v>356</v>
      </c>
      <c r="B360" s="244"/>
      <c r="C360" s="244"/>
      <c r="D360" s="260"/>
    </row>
    <row r="361" spans="1:4" s="71" customFormat="1" ht="19.5" customHeight="1">
      <c r="A361" s="246" t="s">
        <v>357</v>
      </c>
      <c r="B361" s="244">
        <v>191</v>
      </c>
      <c r="C361" s="244">
        <v>205</v>
      </c>
      <c r="D361" s="260">
        <f>C361/B361</f>
        <v>1.0732984293193717</v>
      </c>
    </row>
    <row r="362" spans="1:4" s="71" customFormat="1" ht="19.5" customHeight="1">
      <c r="A362" s="247" t="s">
        <v>358</v>
      </c>
      <c r="B362" s="244"/>
      <c r="C362" s="244"/>
      <c r="D362" s="260"/>
    </row>
    <row r="363" spans="1:4" s="71" customFormat="1" ht="19.5" customHeight="1">
      <c r="A363" s="247" t="s">
        <v>359</v>
      </c>
      <c r="B363" s="244"/>
      <c r="C363" s="244"/>
      <c r="D363" s="260"/>
    </row>
    <row r="364" spans="1:4" s="71" customFormat="1" ht="19.5" customHeight="1">
      <c r="A364" s="247" t="s">
        <v>360</v>
      </c>
      <c r="B364" s="244">
        <f>SUM(B365:B367)</f>
        <v>405</v>
      </c>
      <c r="C364" s="244">
        <f>SUM(C365:C367)</f>
        <v>410</v>
      </c>
      <c r="D364" s="260">
        <f>C364/B364</f>
        <v>1.0123456790123457</v>
      </c>
    </row>
    <row r="365" spans="1:4" s="71" customFormat="1" ht="19.5" customHeight="1">
      <c r="A365" s="246" t="s">
        <v>361</v>
      </c>
      <c r="B365" s="244">
        <v>405</v>
      </c>
      <c r="C365" s="244">
        <v>410</v>
      </c>
      <c r="D365" s="260">
        <f>C365/B365</f>
        <v>1.0123456790123457</v>
      </c>
    </row>
    <row r="366" spans="1:4" s="71" customFormat="1" ht="19.5" customHeight="1">
      <c r="A366" s="246" t="s">
        <v>362</v>
      </c>
      <c r="B366" s="244"/>
      <c r="C366" s="244"/>
      <c r="D366" s="260"/>
    </row>
    <row r="367" spans="1:4" s="71" customFormat="1" ht="19.5" customHeight="1">
      <c r="A367" s="246" t="s">
        <v>363</v>
      </c>
      <c r="B367" s="244"/>
      <c r="C367" s="244"/>
      <c r="D367" s="260"/>
    </row>
    <row r="368" spans="1:4" s="71" customFormat="1" ht="19.5" customHeight="1">
      <c r="A368" s="247" t="s">
        <v>364</v>
      </c>
      <c r="B368" s="244">
        <f>SUM(B369:B371)</f>
        <v>0</v>
      </c>
      <c r="C368" s="244">
        <f>SUM(C369:C371)</f>
        <v>0</v>
      </c>
      <c r="D368" s="260"/>
    </row>
    <row r="369" spans="1:4" s="71" customFormat="1" ht="19.5" customHeight="1">
      <c r="A369" s="247" t="s">
        <v>365</v>
      </c>
      <c r="B369" s="244"/>
      <c r="C369" s="244"/>
      <c r="D369" s="260"/>
    </row>
    <row r="370" spans="1:4" s="71" customFormat="1" ht="19.5" customHeight="1">
      <c r="A370" s="247" t="s">
        <v>366</v>
      </c>
      <c r="B370" s="244"/>
      <c r="C370" s="244"/>
      <c r="D370" s="260"/>
    </row>
    <row r="371" spans="1:4" s="71" customFormat="1" ht="19.5" customHeight="1">
      <c r="A371" s="244" t="s">
        <v>367</v>
      </c>
      <c r="B371" s="244"/>
      <c r="C371" s="244"/>
      <c r="D371" s="260"/>
    </row>
    <row r="372" spans="1:4" s="71" customFormat="1" ht="19.5" customHeight="1">
      <c r="A372" s="246" t="s">
        <v>368</v>
      </c>
      <c r="B372" s="244">
        <f>SUM(B373:B375)</f>
        <v>0</v>
      </c>
      <c r="C372" s="244">
        <f>SUM(C373:C375)</f>
        <v>0</v>
      </c>
      <c r="D372" s="260"/>
    </row>
    <row r="373" spans="1:4" s="71" customFormat="1" ht="19.5" customHeight="1">
      <c r="A373" s="246" t="s">
        <v>369</v>
      </c>
      <c r="B373" s="244"/>
      <c r="C373" s="244"/>
      <c r="D373" s="260"/>
    </row>
    <row r="374" spans="1:4" s="71" customFormat="1" ht="19.5" customHeight="1">
      <c r="A374" s="246" t="s">
        <v>370</v>
      </c>
      <c r="B374" s="244"/>
      <c r="C374" s="244"/>
      <c r="D374" s="260"/>
    </row>
    <row r="375" spans="1:4" s="71" customFormat="1" ht="19.5" customHeight="1">
      <c r="A375" s="247" t="s">
        <v>371</v>
      </c>
      <c r="B375" s="244"/>
      <c r="C375" s="244"/>
      <c r="D375" s="260"/>
    </row>
    <row r="376" spans="1:4" s="71" customFormat="1" ht="19.5" customHeight="1">
      <c r="A376" s="247" t="s">
        <v>372</v>
      </c>
      <c r="B376" s="244">
        <f>SUM(B377:B381)</f>
        <v>196</v>
      </c>
      <c r="C376" s="244">
        <f>SUM(C377:C381)</f>
        <v>200</v>
      </c>
      <c r="D376" s="260">
        <f>C376/B376</f>
        <v>1.0204081632653061</v>
      </c>
    </row>
    <row r="377" spans="1:4" s="71" customFormat="1" ht="19.5" customHeight="1">
      <c r="A377" s="247" t="s">
        <v>373</v>
      </c>
      <c r="B377" s="244">
        <v>196</v>
      </c>
      <c r="C377" s="244">
        <v>200</v>
      </c>
      <c r="D377" s="260">
        <f>C377/B377</f>
        <v>1.0204081632653061</v>
      </c>
    </row>
    <row r="378" spans="1:4" s="71" customFormat="1" ht="19.5" customHeight="1">
      <c r="A378" s="246" t="s">
        <v>374</v>
      </c>
      <c r="B378" s="244"/>
      <c r="C378" s="244"/>
      <c r="D378" s="260"/>
    </row>
    <row r="379" spans="1:4" s="71" customFormat="1" ht="19.5" customHeight="1">
      <c r="A379" s="246" t="s">
        <v>375</v>
      </c>
      <c r="B379" s="244"/>
      <c r="C379" s="244"/>
      <c r="D379" s="260"/>
    </row>
    <row r="380" spans="1:4" s="71" customFormat="1" ht="19.5" customHeight="1">
      <c r="A380" s="246" t="s">
        <v>376</v>
      </c>
      <c r="B380" s="244"/>
      <c r="C380" s="244"/>
      <c r="D380" s="260"/>
    </row>
    <row r="381" spans="1:4" s="71" customFormat="1" ht="19.5" customHeight="1">
      <c r="A381" s="246" t="s">
        <v>377</v>
      </c>
      <c r="B381" s="244"/>
      <c r="C381" s="244"/>
      <c r="D381" s="260"/>
    </row>
    <row r="382" spans="1:4" s="71" customFormat="1" ht="19.5" customHeight="1">
      <c r="A382" s="246" t="s">
        <v>378</v>
      </c>
      <c r="B382" s="244">
        <f>SUM(B383:B388)</f>
        <v>352</v>
      </c>
      <c r="C382" s="244">
        <f>SUM(C383:C388)</f>
        <v>365</v>
      </c>
      <c r="D382" s="260">
        <f>C382/B382</f>
        <v>1.0369318181818181</v>
      </c>
    </row>
    <row r="383" spans="1:4" s="71" customFormat="1" ht="19.5" customHeight="1">
      <c r="A383" s="247" t="s">
        <v>379</v>
      </c>
      <c r="B383" s="244"/>
      <c r="C383" s="244"/>
      <c r="D383" s="260"/>
    </row>
    <row r="384" spans="1:4" s="71" customFormat="1" ht="19.5" customHeight="1">
      <c r="A384" s="247" t="s">
        <v>380</v>
      </c>
      <c r="B384" s="244">
        <v>50</v>
      </c>
      <c r="C384" s="244">
        <v>55</v>
      </c>
      <c r="D384" s="260">
        <f>C384/B384</f>
        <v>1.1</v>
      </c>
    </row>
    <row r="385" spans="1:4" s="71" customFormat="1" ht="19.5" customHeight="1">
      <c r="A385" s="247" t="s">
        <v>381</v>
      </c>
      <c r="B385" s="244"/>
      <c r="C385" s="244"/>
      <c r="D385" s="260"/>
    </row>
    <row r="386" spans="1:4" s="71" customFormat="1" ht="19.5" customHeight="1">
      <c r="A386" s="244" t="s">
        <v>382</v>
      </c>
      <c r="B386" s="244">
        <v>154</v>
      </c>
      <c r="C386" s="244">
        <v>160</v>
      </c>
      <c r="D386" s="260">
        <f>C386/B386</f>
        <v>1.0389610389610389</v>
      </c>
    </row>
    <row r="387" spans="1:4" s="71" customFormat="1" ht="19.5" customHeight="1">
      <c r="A387" s="246" t="s">
        <v>383</v>
      </c>
      <c r="B387" s="244"/>
      <c r="C387" s="244"/>
      <c r="D387" s="260"/>
    </row>
    <row r="388" spans="1:4" s="71" customFormat="1" ht="19.5" customHeight="1">
      <c r="A388" s="246" t="s">
        <v>384</v>
      </c>
      <c r="B388" s="244">
        <v>148</v>
      </c>
      <c r="C388" s="244">
        <v>150</v>
      </c>
      <c r="D388" s="260">
        <f>C388/B388</f>
        <v>1.0135135135135136</v>
      </c>
    </row>
    <row r="389" spans="1:4" s="71" customFormat="1" ht="19.5" customHeight="1">
      <c r="A389" s="246" t="s">
        <v>385</v>
      </c>
      <c r="B389" s="244"/>
      <c r="C389" s="244"/>
      <c r="D389" s="260"/>
    </row>
    <row r="390" spans="1:4" s="71" customFormat="1" ht="19.5" customHeight="1">
      <c r="A390" s="244" t="s">
        <v>1097</v>
      </c>
      <c r="B390" s="244">
        <f>B391+B396+B405+B411+B416+B421+B426+B433+B437+B441</f>
        <v>269</v>
      </c>
      <c r="C390" s="244">
        <f>C391+C396+C405+C411+C416+C421+C426+C433+C437+C441</f>
        <v>222</v>
      </c>
      <c r="D390" s="260">
        <f>C390/B390</f>
        <v>0.8252788104089219</v>
      </c>
    </row>
    <row r="391" spans="1:4" s="71" customFormat="1" ht="19.5" customHeight="1">
      <c r="A391" s="247" t="s">
        <v>386</v>
      </c>
      <c r="B391" s="244">
        <f>SUM(B392:B395)</f>
        <v>58</v>
      </c>
      <c r="C391" s="244">
        <f>SUM(C392:C395)</f>
        <v>60</v>
      </c>
      <c r="D391" s="260">
        <f>C391/B391</f>
        <v>1.0344827586206897</v>
      </c>
    </row>
    <row r="392" spans="1:4" s="71" customFormat="1" ht="19.5" customHeight="1">
      <c r="A392" s="246" t="s">
        <v>159</v>
      </c>
      <c r="B392" s="244">
        <v>58</v>
      </c>
      <c r="C392" s="244">
        <v>60</v>
      </c>
      <c r="D392" s="260">
        <f>C392/B392</f>
        <v>1.0344827586206897</v>
      </c>
    </row>
    <row r="393" spans="1:4" s="71" customFormat="1" ht="19.5" customHeight="1">
      <c r="A393" s="246" t="s">
        <v>160</v>
      </c>
      <c r="B393" s="244"/>
      <c r="C393" s="244"/>
      <c r="D393" s="260"/>
    </row>
    <row r="394" spans="1:4" s="71" customFormat="1" ht="19.5" customHeight="1">
      <c r="A394" s="246" t="s">
        <v>161</v>
      </c>
      <c r="B394" s="244"/>
      <c r="C394" s="244"/>
      <c r="D394" s="260"/>
    </row>
    <row r="395" spans="1:4" s="71" customFormat="1" ht="19.5" customHeight="1">
      <c r="A395" s="247" t="s">
        <v>387</v>
      </c>
      <c r="B395" s="244"/>
      <c r="C395" s="244"/>
      <c r="D395" s="260"/>
    </row>
    <row r="396" spans="1:4" s="71" customFormat="1" ht="19.5" customHeight="1">
      <c r="A396" s="246" t="s">
        <v>388</v>
      </c>
      <c r="B396" s="244">
        <f>SUM(B397:B404)</f>
        <v>0</v>
      </c>
      <c r="C396" s="244">
        <f>SUM(C397:C404)</f>
        <v>0</v>
      </c>
      <c r="D396" s="260"/>
    </row>
    <row r="397" spans="1:4" s="71" customFormat="1" ht="19.5" customHeight="1">
      <c r="A397" s="246" t="s">
        <v>389</v>
      </c>
      <c r="B397" s="244"/>
      <c r="C397" s="244"/>
      <c r="D397" s="260"/>
    </row>
    <row r="398" spans="1:4" s="71" customFormat="1" ht="19.5" customHeight="1">
      <c r="A398" s="244" t="s">
        <v>390</v>
      </c>
      <c r="B398" s="244"/>
      <c r="C398" s="244"/>
      <c r="D398" s="260"/>
    </row>
    <row r="399" spans="1:4" s="71" customFormat="1" ht="19.5" customHeight="1">
      <c r="A399" s="246" t="s">
        <v>1375</v>
      </c>
      <c r="B399" s="244"/>
      <c r="C399" s="244"/>
      <c r="D399" s="260"/>
    </row>
    <row r="400" spans="1:4" s="71" customFormat="1" ht="19.5" customHeight="1">
      <c r="A400" s="246" t="s">
        <v>391</v>
      </c>
      <c r="B400" s="244"/>
      <c r="C400" s="244"/>
      <c r="D400" s="260"/>
    </row>
    <row r="401" spans="1:4" s="71" customFormat="1" ht="19.5" customHeight="1">
      <c r="A401" s="246" t="s">
        <v>392</v>
      </c>
      <c r="B401" s="244"/>
      <c r="C401" s="244"/>
      <c r="D401" s="260"/>
    </row>
    <row r="402" spans="1:4" s="71" customFormat="1" ht="19.5" customHeight="1">
      <c r="A402" s="247" t="s">
        <v>393</v>
      </c>
      <c r="B402" s="244"/>
      <c r="C402" s="244"/>
      <c r="D402" s="260"/>
    </row>
    <row r="403" spans="1:4" s="71" customFormat="1" ht="19.5" customHeight="1">
      <c r="A403" s="247" t="s">
        <v>1376</v>
      </c>
      <c r="B403" s="244"/>
      <c r="C403" s="244"/>
      <c r="D403" s="260"/>
    </row>
    <row r="404" spans="1:4" s="71" customFormat="1" ht="19.5" customHeight="1">
      <c r="A404" s="247" t="s">
        <v>394</v>
      </c>
      <c r="B404" s="244"/>
      <c r="C404" s="244"/>
      <c r="D404" s="260"/>
    </row>
    <row r="405" spans="1:4" s="71" customFormat="1" ht="19.5" customHeight="1">
      <c r="A405" s="247" t="s">
        <v>395</v>
      </c>
      <c r="B405" s="244">
        <f>SUM(B406:B410)</f>
        <v>0</v>
      </c>
      <c r="C405" s="244">
        <f>SUM(C406:C410)</f>
        <v>0</v>
      </c>
      <c r="D405" s="260"/>
    </row>
    <row r="406" spans="1:4" s="71" customFormat="1" ht="19.5" customHeight="1">
      <c r="A406" s="246" t="s">
        <v>389</v>
      </c>
      <c r="B406" s="244"/>
      <c r="C406" s="244"/>
      <c r="D406" s="260"/>
    </row>
    <row r="407" spans="1:4" s="71" customFormat="1" ht="19.5" customHeight="1">
      <c r="A407" s="246" t="s">
        <v>396</v>
      </c>
      <c r="B407" s="244"/>
      <c r="C407" s="244"/>
      <c r="D407" s="260"/>
    </row>
    <row r="408" spans="1:4" s="71" customFormat="1" ht="19.5" customHeight="1">
      <c r="A408" s="246" t="s">
        <v>397</v>
      </c>
      <c r="B408" s="244"/>
      <c r="C408" s="244"/>
      <c r="D408" s="260"/>
    </row>
    <row r="409" spans="1:4" s="71" customFormat="1" ht="19.5" customHeight="1">
      <c r="A409" s="247" t="s">
        <v>398</v>
      </c>
      <c r="B409" s="244"/>
      <c r="C409" s="244"/>
      <c r="D409" s="260"/>
    </row>
    <row r="410" spans="1:4" s="71" customFormat="1" ht="19.5" customHeight="1">
      <c r="A410" s="247" t="s">
        <v>399</v>
      </c>
      <c r="B410" s="244"/>
      <c r="C410" s="244"/>
      <c r="D410" s="260"/>
    </row>
    <row r="411" spans="1:4" s="71" customFormat="1" ht="19.5" customHeight="1">
      <c r="A411" s="247" t="s">
        <v>400</v>
      </c>
      <c r="B411" s="244">
        <f>SUM(B412:B415)</f>
        <v>145</v>
      </c>
      <c r="C411" s="244">
        <f>SUM(C412:C415)</f>
        <v>92</v>
      </c>
      <c r="D411" s="260">
        <f>C411/B411</f>
        <v>0.6344827586206897</v>
      </c>
    </row>
    <row r="412" spans="1:4" s="71" customFormat="1" ht="19.5" customHeight="1">
      <c r="A412" s="244" t="s">
        <v>389</v>
      </c>
      <c r="B412" s="244">
        <v>89</v>
      </c>
      <c r="C412" s="244">
        <v>92</v>
      </c>
      <c r="D412" s="260">
        <f>C412/B412</f>
        <v>1.0337078651685394</v>
      </c>
    </row>
    <row r="413" spans="1:4" s="71" customFormat="1" ht="19.5" customHeight="1">
      <c r="A413" s="246" t="s">
        <v>401</v>
      </c>
      <c r="B413" s="244"/>
      <c r="C413" s="244"/>
      <c r="D413" s="260"/>
    </row>
    <row r="414" spans="1:4" s="71" customFormat="1" ht="19.5" customHeight="1">
      <c r="A414" s="246" t="s">
        <v>1377</v>
      </c>
      <c r="B414" s="244"/>
      <c r="C414" s="244"/>
      <c r="D414" s="260"/>
    </row>
    <row r="415" spans="1:4" s="71" customFormat="1" ht="19.5" customHeight="1">
      <c r="A415" s="247" t="s">
        <v>402</v>
      </c>
      <c r="B415" s="244">
        <v>56</v>
      </c>
      <c r="C415" s="244"/>
      <c r="D415" s="260">
        <f>C415/B415</f>
        <v>0</v>
      </c>
    </row>
    <row r="416" spans="1:4" s="71" customFormat="1" ht="19.5" customHeight="1">
      <c r="A416" s="247" t="s">
        <v>403</v>
      </c>
      <c r="B416" s="244">
        <f>SUM(B417:B420)</f>
        <v>0</v>
      </c>
      <c r="C416" s="244">
        <f>SUM(C417:C420)</f>
        <v>0</v>
      </c>
      <c r="D416" s="260"/>
    </row>
    <row r="417" spans="1:4" s="71" customFormat="1" ht="19.5" customHeight="1">
      <c r="A417" s="247" t="s">
        <v>389</v>
      </c>
      <c r="B417" s="244"/>
      <c r="C417" s="244"/>
      <c r="D417" s="260"/>
    </row>
    <row r="418" spans="1:4" s="71" customFormat="1" ht="19.5" customHeight="1">
      <c r="A418" s="246" t="s">
        <v>404</v>
      </c>
      <c r="B418" s="244"/>
      <c r="C418" s="244"/>
      <c r="D418" s="260"/>
    </row>
    <row r="419" spans="1:4" s="71" customFormat="1" ht="19.5" customHeight="1">
      <c r="A419" s="246" t="s">
        <v>405</v>
      </c>
      <c r="B419" s="244"/>
      <c r="C419" s="244"/>
      <c r="D419" s="260"/>
    </row>
    <row r="420" spans="1:4" s="71" customFormat="1" ht="19.5" customHeight="1">
      <c r="A420" s="246" t="s">
        <v>406</v>
      </c>
      <c r="B420" s="244"/>
      <c r="C420" s="244"/>
      <c r="D420" s="260"/>
    </row>
    <row r="421" spans="1:4" s="71" customFormat="1" ht="19.5" customHeight="1">
      <c r="A421" s="247" t="s">
        <v>407</v>
      </c>
      <c r="B421" s="244">
        <f>SUM(B422:B425)</f>
        <v>0</v>
      </c>
      <c r="C421" s="244">
        <f>SUM(C422:C425)</f>
        <v>0</v>
      </c>
      <c r="D421" s="260"/>
    </row>
    <row r="422" spans="1:4" s="71" customFormat="1" ht="19.5" customHeight="1">
      <c r="A422" s="247" t="s">
        <v>408</v>
      </c>
      <c r="B422" s="244"/>
      <c r="C422" s="244"/>
      <c r="D422" s="260"/>
    </row>
    <row r="423" spans="1:4" s="71" customFormat="1" ht="19.5" customHeight="1">
      <c r="A423" s="247" t="s">
        <v>409</v>
      </c>
      <c r="B423" s="244"/>
      <c r="C423" s="244"/>
      <c r="D423" s="260"/>
    </row>
    <row r="424" spans="1:4" s="71" customFormat="1" ht="19.5" customHeight="1">
      <c r="A424" s="247" t="s">
        <v>410</v>
      </c>
      <c r="B424" s="244"/>
      <c r="C424" s="244"/>
      <c r="D424" s="260"/>
    </row>
    <row r="425" spans="1:4" s="71" customFormat="1" ht="19.5" customHeight="1">
      <c r="A425" s="247" t="s">
        <v>411</v>
      </c>
      <c r="B425" s="244"/>
      <c r="C425" s="244"/>
      <c r="D425" s="260"/>
    </row>
    <row r="426" spans="1:4" s="71" customFormat="1" ht="19.5" customHeight="1">
      <c r="A426" s="246" t="s">
        <v>412</v>
      </c>
      <c r="B426" s="244">
        <f>SUM(B427:B432)</f>
        <v>66</v>
      </c>
      <c r="C426" s="244">
        <f>SUM(C427:C432)</f>
        <v>70</v>
      </c>
      <c r="D426" s="260">
        <f>C426/B426</f>
        <v>1.0606060606060606</v>
      </c>
    </row>
    <row r="427" spans="1:4" s="71" customFormat="1" ht="19.5" customHeight="1">
      <c r="A427" s="246" t="s">
        <v>389</v>
      </c>
      <c r="B427" s="244">
        <v>56</v>
      </c>
      <c r="C427" s="244">
        <v>60</v>
      </c>
      <c r="D427" s="260">
        <f>C427/B427</f>
        <v>1.0714285714285714</v>
      </c>
    </row>
    <row r="428" spans="1:4" s="71" customFormat="1" ht="19.5" customHeight="1">
      <c r="A428" s="247" t="s">
        <v>413</v>
      </c>
      <c r="B428" s="244">
        <v>10</v>
      </c>
      <c r="C428" s="244">
        <v>10</v>
      </c>
      <c r="D428" s="260">
        <f>C428/B428</f>
        <v>1</v>
      </c>
    </row>
    <row r="429" spans="1:4" s="71" customFormat="1" ht="19.5" customHeight="1">
      <c r="A429" s="247" t="s">
        <v>414</v>
      </c>
      <c r="B429" s="244"/>
      <c r="C429" s="244"/>
      <c r="D429" s="260"/>
    </row>
    <row r="430" spans="1:4" s="71" customFormat="1" ht="19.5" customHeight="1">
      <c r="A430" s="247" t="s">
        <v>415</v>
      </c>
      <c r="B430" s="244"/>
      <c r="C430" s="244"/>
      <c r="D430" s="260"/>
    </row>
    <row r="431" spans="1:4" s="71" customFormat="1" ht="19.5" customHeight="1">
      <c r="A431" s="246" t="s">
        <v>416</v>
      </c>
      <c r="B431" s="244"/>
      <c r="C431" s="244"/>
      <c r="D431" s="260"/>
    </row>
    <row r="432" spans="1:4" s="71" customFormat="1" ht="19.5" customHeight="1">
      <c r="A432" s="246" t="s">
        <v>417</v>
      </c>
      <c r="B432" s="244"/>
      <c r="C432" s="244"/>
      <c r="D432" s="260"/>
    </row>
    <row r="433" spans="1:4" s="71" customFormat="1" ht="19.5" customHeight="1">
      <c r="A433" s="246" t="s">
        <v>418</v>
      </c>
      <c r="B433" s="244">
        <f>SUM(B434:B436)</f>
        <v>0</v>
      </c>
      <c r="C433" s="244">
        <f>SUM(C434:C436)</f>
        <v>0</v>
      </c>
      <c r="D433" s="260"/>
    </row>
    <row r="434" spans="1:4" s="71" customFormat="1" ht="19.5" customHeight="1">
      <c r="A434" s="247" t="s">
        <v>419</v>
      </c>
      <c r="B434" s="244"/>
      <c r="C434" s="244"/>
      <c r="D434" s="260"/>
    </row>
    <row r="435" spans="1:4" s="71" customFormat="1" ht="19.5" customHeight="1">
      <c r="A435" s="247" t="s">
        <v>420</v>
      </c>
      <c r="B435" s="244"/>
      <c r="C435" s="244"/>
      <c r="D435" s="260"/>
    </row>
    <row r="436" spans="1:4" s="71" customFormat="1" ht="19.5" customHeight="1">
      <c r="A436" s="247" t="s">
        <v>421</v>
      </c>
      <c r="B436" s="244"/>
      <c r="C436" s="244"/>
      <c r="D436" s="260"/>
    </row>
    <row r="437" spans="1:4" s="71" customFormat="1" ht="19.5" customHeight="1">
      <c r="A437" s="244" t="s">
        <v>422</v>
      </c>
      <c r="B437" s="244">
        <f>SUM(B438:B440)</f>
        <v>0</v>
      </c>
      <c r="C437" s="244">
        <f>SUM(C438:C440)</f>
        <v>0</v>
      </c>
      <c r="D437" s="260"/>
    </row>
    <row r="438" spans="1:4" s="71" customFormat="1" ht="19.5" customHeight="1">
      <c r="A438" s="247" t="s">
        <v>423</v>
      </c>
      <c r="B438" s="244"/>
      <c r="C438" s="244"/>
      <c r="D438" s="260"/>
    </row>
    <row r="439" spans="1:4" s="71" customFormat="1" ht="19.5" customHeight="1">
      <c r="A439" s="247" t="s">
        <v>424</v>
      </c>
      <c r="B439" s="244"/>
      <c r="C439" s="244"/>
      <c r="D439" s="260"/>
    </row>
    <row r="440" spans="1:4" s="71" customFormat="1" ht="19.5" customHeight="1">
      <c r="A440" s="247" t="s">
        <v>1378</v>
      </c>
      <c r="B440" s="244"/>
      <c r="C440" s="244"/>
      <c r="D440" s="260"/>
    </row>
    <row r="441" spans="1:4" s="71" customFormat="1" ht="19.5" customHeight="1">
      <c r="A441" s="246" t="s">
        <v>425</v>
      </c>
      <c r="B441" s="244">
        <f>SUM(B442:B445)</f>
        <v>0</v>
      </c>
      <c r="C441" s="244">
        <f>SUM(C442:C445)</f>
        <v>0</v>
      </c>
      <c r="D441" s="260"/>
    </row>
    <row r="442" spans="1:4" s="71" customFormat="1" ht="19.5" customHeight="1">
      <c r="A442" s="246" t="s">
        <v>426</v>
      </c>
      <c r="B442" s="244"/>
      <c r="C442" s="244"/>
      <c r="D442" s="260"/>
    </row>
    <row r="443" spans="1:4" s="71" customFormat="1" ht="19.5" customHeight="1">
      <c r="A443" s="247" t="s">
        <v>427</v>
      </c>
      <c r="B443" s="244"/>
      <c r="C443" s="244"/>
      <c r="D443" s="260"/>
    </row>
    <row r="444" spans="1:4" s="71" customFormat="1" ht="19.5" customHeight="1">
      <c r="A444" s="247" t="s">
        <v>428</v>
      </c>
      <c r="B444" s="244"/>
      <c r="C444" s="244"/>
      <c r="D444" s="260"/>
    </row>
    <row r="445" spans="1:4" s="71" customFormat="1" ht="19.5" customHeight="1">
      <c r="A445" s="247" t="s">
        <v>429</v>
      </c>
      <c r="B445" s="244"/>
      <c r="C445" s="244"/>
      <c r="D445" s="260"/>
    </row>
    <row r="446" spans="1:4" s="71" customFormat="1" ht="19.5" customHeight="1">
      <c r="A446" s="244" t="s">
        <v>1098</v>
      </c>
      <c r="B446" s="244">
        <f>B447+B463+B471+B482+B491+B499</f>
        <v>8239</v>
      </c>
      <c r="C446" s="244">
        <f>C447+C463+C471+C482+C491+C499</f>
        <v>8327</v>
      </c>
      <c r="D446" s="260">
        <f>C446/B446</f>
        <v>1.0106809078771695</v>
      </c>
    </row>
    <row r="447" spans="1:4" s="71" customFormat="1" ht="19.5" customHeight="1">
      <c r="A447" s="244" t="s">
        <v>430</v>
      </c>
      <c r="B447" s="244">
        <f>SUM(B448:B462)</f>
        <v>3388</v>
      </c>
      <c r="C447" s="244">
        <f>SUM(C448:C462)</f>
        <v>3467</v>
      </c>
      <c r="D447" s="260">
        <f>C447/B447</f>
        <v>1.0233175914994097</v>
      </c>
    </row>
    <row r="448" spans="1:4" s="71" customFormat="1" ht="19.5" customHeight="1">
      <c r="A448" s="244" t="s">
        <v>159</v>
      </c>
      <c r="B448" s="244">
        <v>679</v>
      </c>
      <c r="C448" s="244">
        <v>690</v>
      </c>
      <c r="D448" s="260">
        <f>C448/B448</f>
        <v>1.01620029455081</v>
      </c>
    </row>
    <row r="449" spans="1:4" s="71" customFormat="1" ht="19.5" customHeight="1">
      <c r="A449" s="244" t="s">
        <v>160</v>
      </c>
      <c r="B449" s="244"/>
      <c r="C449" s="244"/>
      <c r="D449" s="260"/>
    </row>
    <row r="450" spans="1:4" s="71" customFormat="1" ht="19.5" customHeight="1">
      <c r="A450" s="244" t="s">
        <v>161</v>
      </c>
      <c r="B450" s="244"/>
      <c r="C450" s="244"/>
      <c r="D450" s="260"/>
    </row>
    <row r="451" spans="1:4" s="71" customFormat="1" ht="19.5" customHeight="1">
      <c r="A451" s="244" t="s">
        <v>431</v>
      </c>
      <c r="B451" s="244">
        <v>402</v>
      </c>
      <c r="C451" s="244">
        <v>405</v>
      </c>
      <c r="D451" s="260">
        <f>C451/B451</f>
        <v>1.007462686567164</v>
      </c>
    </row>
    <row r="452" spans="1:4" s="71" customFormat="1" ht="19.5" customHeight="1">
      <c r="A452" s="244" t="s">
        <v>432</v>
      </c>
      <c r="B452" s="244"/>
      <c r="C452" s="244"/>
      <c r="D452" s="260"/>
    </row>
    <row r="453" spans="1:4" s="71" customFormat="1" ht="19.5" customHeight="1">
      <c r="A453" s="244" t="s">
        <v>433</v>
      </c>
      <c r="B453" s="244">
        <v>66</v>
      </c>
      <c r="C453" s="244">
        <v>70</v>
      </c>
      <c r="D453" s="260">
        <f>C453/B453</f>
        <v>1.0606060606060606</v>
      </c>
    </row>
    <row r="454" spans="1:4" s="71" customFormat="1" ht="19.5" customHeight="1">
      <c r="A454" s="244" t="s">
        <v>434</v>
      </c>
      <c r="B454" s="244">
        <v>651</v>
      </c>
      <c r="C454" s="244">
        <v>660</v>
      </c>
      <c r="D454" s="260">
        <f>C454/B454</f>
        <v>1.0138248847926268</v>
      </c>
    </row>
    <row r="455" spans="1:4" s="71" customFormat="1" ht="19.5" customHeight="1">
      <c r="A455" s="244" t="s">
        <v>435</v>
      </c>
      <c r="B455" s="244"/>
      <c r="C455" s="244"/>
      <c r="D455" s="260"/>
    </row>
    <row r="456" spans="1:4" s="71" customFormat="1" ht="19.5" customHeight="1">
      <c r="A456" s="244" t="s">
        <v>436</v>
      </c>
      <c r="B456" s="244">
        <v>531</v>
      </c>
      <c r="C456" s="244">
        <v>535</v>
      </c>
      <c r="D456" s="260">
        <f>C456/B456</f>
        <v>1.0075329566854991</v>
      </c>
    </row>
    <row r="457" spans="1:4" s="71" customFormat="1" ht="19.5" customHeight="1">
      <c r="A457" s="244" t="s">
        <v>437</v>
      </c>
      <c r="B457" s="244"/>
      <c r="C457" s="244"/>
      <c r="D457" s="260"/>
    </row>
    <row r="458" spans="1:4" s="71" customFormat="1" ht="19.5" customHeight="1">
      <c r="A458" s="244" t="s">
        <v>438</v>
      </c>
      <c r="B458" s="244"/>
      <c r="C458" s="244"/>
      <c r="D458" s="260"/>
    </row>
    <row r="459" spans="1:4" s="71" customFormat="1" ht="19.5" customHeight="1">
      <c r="A459" s="244" t="s">
        <v>439</v>
      </c>
      <c r="B459" s="244">
        <v>1</v>
      </c>
      <c r="C459" s="244">
        <v>2</v>
      </c>
      <c r="D459" s="260">
        <f>C459/B459</f>
        <v>2</v>
      </c>
    </row>
    <row r="460" spans="1:4" s="71" customFormat="1" ht="19.5" customHeight="1">
      <c r="A460" s="244" t="s">
        <v>440</v>
      </c>
      <c r="B460" s="244"/>
      <c r="C460" s="244">
        <v>50</v>
      </c>
      <c r="D460" s="260"/>
    </row>
    <row r="461" spans="1:4" s="71" customFormat="1" ht="19.5" customHeight="1">
      <c r="A461" s="244" t="s">
        <v>441</v>
      </c>
      <c r="B461" s="244">
        <v>51</v>
      </c>
      <c r="C461" s="244">
        <v>55</v>
      </c>
      <c r="D461" s="260">
        <f>C461/B461</f>
        <v>1.0784313725490196</v>
      </c>
    </row>
    <row r="462" spans="1:4" s="71" customFormat="1" ht="19.5" customHeight="1">
      <c r="A462" s="244" t="s">
        <v>442</v>
      </c>
      <c r="B462" s="244">
        <v>1007</v>
      </c>
      <c r="C462" s="244">
        <v>1000</v>
      </c>
      <c r="D462" s="260">
        <f>C462/B462</f>
        <v>0.9930486593843099</v>
      </c>
    </row>
    <row r="463" spans="1:4" s="71" customFormat="1" ht="19.5" customHeight="1">
      <c r="A463" s="244" t="s">
        <v>443</v>
      </c>
      <c r="B463" s="244">
        <f>SUM(B464:B470)</f>
        <v>3594</v>
      </c>
      <c r="C463" s="244">
        <f>SUM(C464:C470)</f>
        <v>3680</v>
      </c>
      <c r="D463" s="260">
        <f>C463/B463</f>
        <v>1.0239287701725097</v>
      </c>
    </row>
    <row r="464" spans="1:4" s="71" customFormat="1" ht="19.5" customHeight="1">
      <c r="A464" s="244" t="s">
        <v>159</v>
      </c>
      <c r="B464" s="244"/>
      <c r="C464" s="244"/>
      <c r="D464" s="260"/>
    </row>
    <row r="465" spans="1:4" s="71" customFormat="1" ht="19.5" customHeight="1">
      <c r="A465" s="244" t="s">
        <v>160</v>
      </c>
      <c r="B465" s="244"/>
      <c r="C465" s="244"/>
      <c r="D465" s="260"/>
    </row>
    <row r="466" spans="1:4" s="71" customFormat="1" ht="19.5" customHeight="1">
      <c r="A466" s="244" t="s">
        <v>161</v>
      </c>
      <c r="B466" s="244"/>
      <c r="C466" s="244"/>
      <c r="D466" s="260"/>
    </row>
    <row r="467" spans="1:4" s="71" customFormat="1" ht="19.5" customHeight="1">
      <c r="A467" s="244" t="s">
        <v>444</v>
      </c>
      <c r="B467" s="244">
        <v>616</v>
      </c>
      <c r="C467" s="244">
        <v>620</v>
      </c>
      <c r="D467" s="260">
        <f>C467/B467</f>
        <v>1.0064935064935066</v>
      </c>
    </row>
    <row r="468" spans="1:4" s="71" customFormat="1" ht="19.5" customHeight="1">
      <c r="A468" s="244" t="s">
        <v>445</v>
      </c>
      <c r="B468" s="244">
        <v>840</v>
      </c>
      <c r="C468" s="244">
        <v>850</v>
      </c>
      <c r="D468" s="260">
        <f>C468/B468</f>
        <v>1.0119047619047619</v>
      </c>
    </row>
    <row r="469" spans="1:4" s="71" customFormat="1" ht="19.5" customHeight="1">
      <c r="A469" s="244" t="s">
        <v>446</v>
      </c>
      <c r="B469" s="244">
        <v>2133</v>
      </c>
      <c r="C469" s="244">
        <v>2210</v>
      </c>
      <c r="D469" s="260">
        <f>C469/B469</f>
        <v>1.0360993905297702</v>
      </c>
    </row>
    <row r="470" spans="1:4" s="71" customFormat="1" ht="19.5" customHeight="1">
      <c r="A470" s="244" t="s">
        <v>447</v>
      </c>
      <c r="B470" s="244">
        <v>5</v>
      </c>
      <c r="C470" s="244"/>
      <c r="D470" s="260">
        <f>C470/B470</f>
        <v>0</v>
      </c>
    </row>
    <row r="471" spans="1:4" s="71" customFormat="1" ht="19.5" customHeight="1">
      <c r="A471" s="244" t="s">
        <v>448</v>
      </c>
      <c r="B471" s="244">
        <f>SUM(B472:B481)</f>
        <v>449</v>
      </c>
      <c r="C471" s="244">
        <f>SUM(C472:C481)</f>
        <v>425</v>
      </c>
      <c r="D471" s="260">
        <f>C471/B471</f>
        <v>0.9465478841870824</v>
      </c>
    </row>
    <row r="472" spans="1:4" s="71" customFormat="1" ht="19.5" customHeight="1">
      <c r="A472" s="244" t="s">
        <v>159</v>
      </c>
      <c r="B472" s="244"/>
      <c r="C472" s="244"/>
      <c r="D472" s="260"/>
    </row>
    <row r="473" spans="1:4" s="71" customFormat="1" ht="19.5" customHeight="1">
      <c r="A473" s="244" t="s">
        <v>160</v>
      </c>
      <c r="B473" s="244"/>
      <c r="C473" s="244"/>
      <c r="D473" s="260"/>
    </row>
    <row r="474" spans="1:4" s="71" customFormat="1" ht="19.5" customHeight="1">
      <c r="A474" s="244" t="s">
        <v>161</v>
      </c>
      <c r="B474" s="244"/>
      <c r="C474" s="244"/>
      <c r="D474" s="260"/>
    </row>
    <row r="475" spans="1:4" s="71" customFormat="1" ht="19.5" customHeight="1">
      <c r="A475" s="244" t="s">
        <v>449</v>
      </c>
      <c r="B475" s="244">
        <v>259</v>
      </c>
      <c r="C475" s="244">
        <v>270</v>
      </c>
      <c r="D475" s="260">
        <f>C475/B475</f>
        <v>1.0424710424710424</v>
      </c>
    </row>
    <row r="476" spans="1:4" s="71" customFormat="1" ht="19.5" customHeight="1">
      <c r="A476" s="244" t="s">
        <v>450</v>
      </c>
      <c r="B476" s="244"/>
      <c r="C476" s="244"/>
      <c r="D476" s="260"/>
    </row>
    <row r="477" spans="1:4" s="71" customFormat="1" ht="19.5" customHeight="1">
      <c r="A477" s="244" t="s">
        <v>451</v>
      </c>
      <c r="B477" s="244"/>
      <c r="C477" s="244"/>
      <c r="D477" s="260"/>
    </row>
    <row r="478" spans="1:4" s="71" customFormat="1" ht="19.5" customHeight="1">
      <c r="A478" s="244" t="s">
        <v>452</v>
      </c>
      <c r="B478" s="244">
        <v>70</v>
      </c>
      <c r="C478" s="244">
        <v>75</v>
      </c>
      <c r="D478" s="260">
        <f>C478/B478</f>
        <v>1.0714285714285714</v>
      </c>
    </row>
    <row r="479" spans="1:4" s="71" customFormat="1" ht="19.5" customHeight="1">
      <c r="A479" s="244" t="s">
        <v>453</v>
      </c>
      <c r="B479" s="244"/>
      <c r="C479" s="244">
        <v>80</v>
      </c>
      <c r="D479" s="260"/>
    </row>
    <row r="480" spans="1:4" s="71" customFormat="1" ht="19.5" customHeight="1">
      <c r="A480" s="244" t="s">
        <v>454</v>
      </c>
      <c r="B480" s="244"/>
      <c r="C480" s="244"/>
      <c r="D480" s="260"/>
    </row>
    <row r="481" spans="1:4" s="71" customFormat="1" ht="19.5" customHeight="1">
      <c r="A481" s="244" t="s">
        <v>455</v>
      </c>
      <c r="B481" s="244">
        <v>120</v>
      </c>
      <c r="C481" s="244"/>
      <c r="D481" s="260">
        <f>C481/B481</f>
        <v>0</v>
      </c>
    </row>
    <row r="482" spans="1:4" s="71" customFormat="1" ht="19.5" customHeight="1">
      <c r="A482" s="244" t="s">
        <v>456</v>
      </c>
      <c r="B482" s="244">
        <f>SUM(B483:B490)</f>
        <v>80</v>
      </c>
      <c r="C482" s="244">
        <f>SUM(C483:C490)</f>
        <v>85</v>
      </c>
      <c r="D482" s="260">
        <f>C482/B482</f>
        <v>1.0625</v>
      </c>
    </row>
    <row r="483" spans="1:4" s="71" customFormat="1" ht="19.5" customHeight="1">
      <c r="A483" s="244" t="s">
        <v>159</v>
      </c>
      <c r="B483" s="244"/>
      <c r="C483" s="244"/>
      <c r="D483" s="260"/>
    </row>
    <row r="484" spans="1:4" s="71" customFormat="1" ht="19.5" customHeight="1">
      <c r="A484" s="244" t="s">
        <v>160</v>
      </c>
      <c r="B484" s="244"/>
      <c r="C484" s="244"/>
      <c r="D484" s="260"/>
    </row>
    <row r="485" spans="1:4" s="71" customFormat="1" ht="19.5" customHeight="1">
      <c r="A485" s="244" t="s">
        <v>161</v>
      </c>
      <c r="B485" s="244"/>
      <c r="C485" s="244"/>
      <c r="D485" s="260"/>
    </row>
    <row r="486" spans="1:4" s="71" customFormat="1" ht="19.5" customHeight="1">
      <c r="A486" s="244" t="s">
        <v>457</v>
      </c>
      <c r="B486" s="244"/>
      <c r="C486" s="244"/>
      <c r="D486" s="260"/>
    </row>
    <row r="487" spans="1:4" s="71" customFormat="1" ht="19.5" customHeight="1">
      <c r="A487" s="244" t="s">
        <v>458</v>
      </c>
      <c r="B487" s="244"/>
      <c r="C487" s="244"/>
      <c r="D487" s="260"/>
    </row>
    <row r="488" spans="1:4" s="71" customFormat="1" ht="19.5" customHeight="1">
      <c r="A488" s="244" t="s">
        <v>459</v>
      </c>
      <c r="B488" s="244"/>
      <c r="C488" s="244"/>
      <c r="D488" s="260"/>
    </row>
    <row r="489" spans="1:4" s="71" customFormat="1" ht="19.5" customHeight="1">
      <c r="A489" s="244" t="s">
        <v>460</v>
      </c>
      <c r="B489" s="244">
        <v>80</v>
      </c>
      <c r="C489" s="244">
        <v>85</v>
      </c>
      <c r="D489" s="260">
        <f>C489/B489</f>
        <v>1.0625</v>
      </c>
    </row>
    <row r="490" spans="1:4" s="71" customFormat="1" ht="19.5" customHeight="1">
      <c r="A490" s="244" t="s">
        <v>461</v>
      </c>
      <c r="B490" s="244"/>
      <c r="C490" s="244"/>
      <c r="D490" s="260"/>
    </row>
    <row r="491" spans="1:4" s="71" customFormat="1" ht="19.5" customHeight="1">
      <c r="A491" s="244" t="s">
        <v>462</v>
      </c>
      <c r="B491" s="244">
        <f>SUM(B492:B498)</f>
        <v>463</v>
      </c>
      <c r="C491" s="244">
        <f>SUM(C492:C498)</f>
        <v>470</v>
      </c>
      <c r="D491" s="260">
        <f>C491/B491</f>
        <v>1.0151187904967602</v>
      </c>
    </row>
    <row r="492" spans="1:4" s="71" customFormat="1" ht="19.5" customHeight="1">
      <c r="A492" s="244" t="s">
        <v>159</v>
      </c>
      <c r="B492" s="244"/>
      <c r="C492" s="244"/>
      <c r="D492" s="260"/>
    </row>
    <row r="493" spans="1:4" s="71" customFormat="1" ht="19.5" customHeight="1">
      <c r="A493" s="244" t="s">
        <v>160</v>
      </c>
      <c r="B493" s="244"/>
      <c r="C493" s="244"/>
      <c r="D493" s="260"/>
    </row>
    <row r="494" spans="1:4" s="71" customFormat="1" ht="19.5" customHeight="1">
      <c r="A494" s="244" t="s">
        <v>161</v>
      </c>
      <c r="B494" s="244"/>
      <c r="C494" s="244"/>
      <c r="D494" s="260"/>
    </row>
    <row r="495" spans="1:4" s="71" customFormat="1" ht="19.5" customHeight="1">
      <c r="A495" s="244" t="s">
        <v>1379</v>
      </c>
      <c r="B495" s="244"/>
      <c r="C495" s="244"/>
      <c r="D495" s="260"/>
    </row>
    <row r="496" spans="1:4" s="71" customFormat="1" ht="19.5" customHeight="1">
      <c r="A496" s="244" t="s">
        <v>1380</v>
      </c>
      <c r="B496" s="244"/>
      <c r="C496" s="244"/>
      <c r="D496" s="260"/>
    </row>
    <row r="497" spans="1:4" s="71" customFormat="1" ht="19.5" customHeight="1">
      <c r="A497" s="244" t="s">
        <v>1381</v>
      </c>
      <c r="B497" s="244">
        <v>463</v>
      </c>
      <c r="C497" s="244">
        <v>470</v>
      </c>
      <c r="D497" s="260">
        <f>C497/B497</f>
        <v>1.0151187904967602</v>
      </c>
    </row>
    <row r="498" spans="1:4" s="71" customFormat="1" ht="19.5" customHeight="1">
      <c r="A498" s="244" t="s">
        <v>463</v>
      </c>
      <c r="B498" s="244"/>
      <c r="C498" s="244"/>
      <c r="D498" s="260"/>
    </row>
    <row r="499" spans="1:4" s="71" customFormat="1" ht="19.5" customHeight="1">
      <c r="A499" s="244" t="s">
        <v>464</v>
      </c>
      <c r="B499" s="244">
        <f>SUM(B500:B502)</f>
        <v>265</v>
      </c>
      <c r="C499" s="244">
        <f>SUM(C500:C502)</f>
        <v>200</v>
      </c>
      <c r="D499" s="260">
        <f>C499/B499</f>
        <v>0.7547169811320755</v>
      </c>
    </row>
    <row r="500" spans="1:4" s="71" customFormat="1" ht="19.5" customHeight="1">
      <c r="A500" s="244" t="s">
        <v>465</v>
      </c>
      <c r="B500" s="244">
        <v>65</v>
      </c>
      <c r="C500" s="244">
        <v>200</v>
      </c>
      <c r="D500" s="260">
        <f>C500/B500</f>
        <v>3.076923076923077</v>
      </c>
    </row>
    <row r="501" spans="1:4" s="71" customFormat="1" ht="19.5" customHeight="1">
      <c r="A501" s="244" t="s">
        <v>466</v>
      </c>
      <c r="B501" s="244"/>
      <c r="C501" s="244"/>
      <c r="D501" s="260"/>
    </row>
    <row r="502" spans="1:4" s="71" customFormat="1" ht="19.5" customHeight="1">
      <c r="A502" s="244" t="s">
        <v>467</v>
      </c>
      <c r="B502" s="244">
        <v>200</v>
      </c>
      <c r="C502" s="244"/>
      <c r="D502" s="260">
        <f>C502/B502</f>
        <v>0</v>
      </c>
    </row>
    <row r="503" spans="1:4" s="71" customFormat="1" ht="19.5" customHeight="1">
      <c r="A503" s="244" t="s">
        <v>1099</v>
      </c>
      <c r="B503" s="244">
        <f>B504+B523+B531+B533+B542+B546+B556+B564+B571+B579+B588+B593+B596+B599+B602+B605+B608+B612+B616+B624+B627</f>
        <v>53288</v>
      </c>
      <c r="C503" s="244">
        <f>C504+C523+C531+C533+C542+C546+C556+C564+C571+C579+C588+C593+C596+C599+C602+C605+C608+C612+C616+C624+C627</f>
        <v>56115</v>
      </c>
      <c r="D503" s="260">
        <f>C503/B503</f>
        <v>1.0530513436420958</v>
      </c>
    </row>
    <row r="504" spans="1:4" s="71" customFormat="1" ht="19.5" customHeight="1">
      <c r="A504" s="244" t="s">
        <v>468</v>
      </c>
      <c r="B504" s="244">
        <f>SUM(B505:B522)</f>
        <v>1354</v>
      </c>
      <c r="C504" s="244">
        <f>SUM(C505:C522)</f>
        <v>1349</v>
      </c>
      <c r="D504" s="260">
        <f>C504/B504</f>
        <v>0.9963072378138847</v>
      </c>
    </row>
    <row r="505" spans="1:4" s="71" customFormat="1" ht="19.5" customHeight="1">
      <c r="A505" s="244" t="s">
        <v>159</v>
      </c>
      <c r="B505" s="244">
        <v>308</v>
      </c>
      <c r="C505" s="244">
        <v>315</v>
      </c>
      <c r="D505" s="260">
        <f>C505/B505</f>
        <v>1.0227272727272727</v>
      </c>
    </row>
    <row r="506" spans="1:4" s="71" customFormat="1" ht="19.5" customHeight="1">
      <c r="A506" s="244" t="s">
        <v>160</v>
      </c>
      <c r="B506" s="244"/>
      <c r="C506" s="244"/>
      <c r="D506" s="260"/>
    </row>
    <row r="507" spans="1:4" s="71" customFormat="1" ht="19.5" customHeight="1">
      <c r="A507" s="244" t="s">
        <v>161</v>
      </c>
      <c r="B507" s="244"/>
      <c r="C507" s="244"/>
      <c r="D507" s="260"/>
    </row>
    <row r="508" spans="1:4" s="71" customFormat="1" ht="19.5" customHeight="1">
      <c r="A508" s="244" t="s">
        <v>469</v>
      </c>
      <c r="B508" s="244">
        <v>276</v>
      </c>
      <c r="C508" s="244">
        <v>285</v>
      </c>
      <c r="D508" s="260">
        <f>C508/B508</f>
        <v>1.0326086956521738</v>
      </c>
    </row>
    <row r="509" spans="1:4" s="71" customFormat="1" ht="19.5" customHeight="1">
      <c r="A509" s="244" t="s">
        <v>470</v>
      </c>
      <c r="B509" s="244">
        <v>63</v>
      </c>
      <c r="C509" s="244">
        <v>65</v>
      </c>
      <c r="D509" s="260">
        <f>C509/B509</f>
        <v>1.0317460317460319</v>
      </c>
    </row>
    <row r="510" spans="1:4" s="71" customFormat="1" ht="19.5" customHeight="1">
      <c r="A510" s="244" t="s">
        <v>471</v>
      </c>
      <c r="B510" s="244">
        <v>314</v>
      </c>
      <c r="C510" s="244">
        <v>319</v>
      </c>
      <c r="D510" s="260">
        <f>C510/B510</f>
        <v>1.015923566878981</v>
      </c>
    </row>
    <row r="511" spans="1:4" s="71" customFormat="1" ht="19.5" customHeight="1">
      <c r="A511" s="244" t="s">
        <v>472</v>
      </c>
      <c r="B511" s="244"/>
      <c r="C511" s="244">
        <v>30</v>
      </c>
      <c r="D511" s="260"/>
    </row>
    <row r="512" spans="1:4" s="71" customFormat="1" ht="19.5" customHeight="1">
      <c r="A512" s="244" t="s">
        <v>199</v>
      </c>
      <c r="B512" s="244"/>
      <c r="C512" s="244"/>
      <c r="D512" s="260"/>
    </row>
    <row r="513" spans="1:4" s="71" customFormat="1" ht="19.5" customHeight="1">
      <c r="A513" s="244" t="s">
        <v>473</v>
      </c>
      <c r="B513" s="244">
        <v>258</v>
      </c>
      <c r="C513" s="244">
        <v>260</v>
      </c>
      <c r="D513" s="260">
        <f>C513/B513</f>
        <v>1.0077519379844961</v>
      </c>
    </row>
    <row r="514" spans="1:4" s="71" customFormat="1" ht="19.5" customHeight="1">
      <c r="A514" s="244" t="s">
        <v>474</v>
      </c>
      <c r="B514" s="244">
        <v>27</v>
      </c>
      <c r="C514" s="244">
        <v>30</v>
      </c>
      <c r="D514" s="260">
        <f>C514/B514</f>
        <v>1.1111111111111112</v>
      </c>
    </row>
    <row r="515" spans="1:4" s="71" customFormat="1" ht="19.5" customHeight="1">
      <c r="A515" s="244" t="s">
        <v>475</v>
      </c>
      <c r="B515" s="244"/>
      <c r="C515" s="244"/>
      <c r="D515" s="260"/>
    </row>
    <row r="516" spans="1:4" s="71" customFormat="1" ht="19.5" customHeight="1">
      <c r="A516" s="244" t="s">
        <v>476</v>
      </c>
      <c r="B516" s="244">
        <v>42</v>
      </c>
      <c r="C516" s="244">
        <v>45</v>
      </c>
      <c r="D516" s="260">
        <f>C516/B516</f>
        <v>1.0714285714285714</v>
      </c>
    </row>
    <row r="517" spans="1:4" s="71" customFormat="1" ht="19.5" customHeight="1">
      <c r="A517" s="244" t="s">
        <v>216</v>
      </c>
      <c r="B517" s="244"/>
      <c r="C517" s="244"/>
      <c r="D517" s="260"/>
    </row>
    <row r="518" spans="1:4" s="71" customFormat="1" ht="19.5" customHeight="1">
      <c r="A518" s="244" t="s">
        <v>217</v>
      </c>
      <c r="B518" s="244"/>
      <c r="C518" s="244"/>
      <c r="D518" s="260"/>
    </row>
    <row r="519" spans="1:4" s="71" customFormat="1" ht="19.5" customHeight="1">
      <c r="A519" s="244" t="s">
        <v>218</v>
      </c>
      <c r="B519" s="244"/>
      <c r="C519" s="244"/>
      <c r="D519" s="260"/>
    </row>
    <row r="520" spans="1:4" s="71" customFormat="1" ht="19.5" customHeight="1">
      <c r="A520" s="244" t="s">
        <v>219</v>
      </c>
      <c r="B520" s="244"/>
      <c r="C520" s="244"/>
      <c r="D520" s="260"/>
    </row>
    <row r="521" spans="1:4" s="71" customFormat="1" ht="19.5" customHeight="1">
      <c r="A521" s="244" t="s">
        <v>168</v>
      </c>
      <c r="B521" s="244"/>
      <c r="C521" s="244"/>
      <c r="D521" s="260"/>
    </row>
    <row r="522" spans="1:4" s="71" customFormat="1" ht="19.5" customHeight="1">
      <c r="A522" s="244" t="s">
        <v>477</v>
      </c>
      <c r="B522" s="244">
        <v>66</v>
      </c>
      <c r="C522" s="244"/>
      <c r="D522" s="260">
        <f aca="true" t="shared" si="2" ref="D522:D580">C522/B522</f>
        <v>0</v>
      </c>
    </row>
    <row r="523" spans="1:4" s="71" customFormat="1" ht="19.5" customHeight="1">
      <c r="A523" s="244" t="s">
        <v>478</v>
      </c>
      <c r="B523" s="244">
        <f>SUM(B524:B530)</f>
        <v>2075</v>
      </c>
      <c r="C523" s="244">
        <f>SUM(C524:C530)</f>
        <v>2145</v>
      </c>
      <c r="D523" s="260">
        <f t="shared" si="2"/>
        <v>1.033734939759036</v>
      </c>
    </row>
    <row r="524" spans="1:4" s="71" customFormat="1" ht="19.5" customHeight="1">
      <c r="A524" s="244" t="s">
        <v>159</v>
      </c>
      <c r="B524" s="244">
        <v>438</v>
      </c>
      <c r="C524" s="244">
        <v>445</v>
      </c>
      <c r="D524" s="260">
        <f t="shared" si="2"/>
        <v>1.0159817351598173</v>
      </c>
    </row>
    <row r="525" spans="1:4" s="71" customFormat="1" ht="19.5" customHeight="1">
      <c r="A525" s="244" t="s">
        <v>160</v>
      </c>
      <c r="B525" s="244"/>
      <c r="C525" s="244"/>
      <c r="D525" s="260"/>
    </row>
    <row r="526" spans="1:4" s="71" customFormat="1" ht="19.5" customHeight="1">
      <c r="A526" s="244" t="s">
        <v>161</v>
      </c>
      <c r="B526" s="244"/>
      <c r="C526" s="244"/>
      <c r="D526" s="260"/>
    </row>
    <row r="527" spans="1:4" s="71" customFormat="1" ht="19.5" customHeight="1">
      <c r="A527" s="244" t="s">
        <v>1382</v>
      </c>
      <c r="B527" s="244"/>
      <c r="C527" s="244"/>
      <c r="D527" s="260"/>
    </row>
    <row r="528" spans="1:4" s="71" customFormat="1" ht="19.5" customHeight="1">
      <c r="A528" s="244" t="s">
        <v>479</v>
      </c>
      <c r="B528" s="244">
        <v>54</v>
      </c>
      <c r="C528" s="244">
        <v>60</v>
      </c>
      <c r="D528" s="260">
        <f t="shared" si="2"/>
        <v>1.1111111111111112</v>
      </c>
    </row>
    <row r="529" spans="1:4" s="71" customFormat="1" ht="19.5" customHeight="1">
      <c r="A529" s="244" t="s">
        <v>480</v>
      </c>
      <c r="B529" s="244">
        <v>1050</v>
      </c>
      <c r="C529" s="244">
        <v>1140</v>
      </c>
      <c r="D529" s="260">
        <f t="shared" si="2"/>
        <v>1.0857142857142856</v>
      </c>
    </row>
    <row r="530" spans="1:4" s="71" customFormat="1" ht="19.5" customHeight="1">
      <c r="A530" s="244" t="s">
        <v>481</v>
      </c>
      <c r="B530" s="244">
        <v>533</v>
      </c>
      <c r="C530" s="244">
        <v>500</v>
      </c>
      <c r="D530" s="260">
        <f t="shared" si="2"/>
        <v>0.9380863039399625</v>
      </c>
    </row>
    <row r="531" spans="1:4" s="71" customFormat="1" ht="19.5" customHeight="1">
      <c r="A531" s="244" t="s">
        <v>482</v>
      </c>
      <c r="B531" s="244">
        <f>SUM(B532)</f>
        <v>0</v>
      </c>
      <c r="C531" s="244">
        <f>SUM(C532)</f>
        <v>0</v>
      </c>
      <c r="D531" s="260"/>
    </row>
    <row r="532" spans="1:4" s="71" customFormat="1" ht="19.5" customHeight="1">
      <c r="A532" s="244" t="s">
        <v>483</v>
      </c>
      <c r="B532" s="244"/>
      <c r="C532" s="244"/>
      <c r="D532" s="260"/>
    </row>
    <row r="533" spans="1:4" s="71" customFormat="1" ht="19.5" customHeight="1">
      <c r="A533" s="244" t="s">
        <v>1383</v>
      </c>
      <c r="B533" s="244">
        <f>SUM(B534:B541)</f>
        <v>16195</v>
      </c>
      <c r="C533" s="244">
        <f>SUM(C534:C541)</f>
        <v>18720</v>
      </c>
      <c r="D533" s="260">
        <f t="shared" si="2"/>
        <v>1.155912318616857</v>
      </c>
    </row>
    <row r="534" spans="1:4" s="71" customFormat="1" ht="19.5" customHeight="1">
      <c r="A534" s="244" t="s">
        <v>1384</v>
      </c>
      <c r="B534" s="244">
        <v>246</v>
      </c>
      <c r="C534" s="244">
        <v>255</v>
      </c>
      <c r="D534" s="260">
        <f t="shared" si="2"/>
        <v>1.0365853658536586</v>
      </c>
    </row>
    <row r="535" spans="1:4" s="71" customFormat="1" ht="19.5" customHeight="1">
      <c r="A535" s="244" t="s">
        <v>484</v>
      </c>
      <c r="B535" s="244"/>
      <c r="C535" s="244"/>
      <c r="D535" s="260"/>
    </row>
    <row r="536" spans="1:4" s="71" customFormat="1" ht="19.5" customHeight="1">
      <c r="A536" s="244" t="s">
        <v>485</v>
      </c>
      <c r="B536" s="244">
        <v>150</v>
      </c>
      <c r="C536" s="244">
        <v>155</v>
      </c>
      <c r="D536" s="260">
        <f t="shared" si="2"/>
        <v>1.0333333333333334</v>
      </c>
    </row>
    <row r="537" spans="1:4" s="71" customFormat="1" ht="19.5" customHeight="1">
      <c r="A537" s="244" t="s">
        <v>486</v>
      </c>
      <c r="B537" s="244">
        <v>8786</v>
      </c>
      <c r="C537" s="244">
        <v>8810</v>
      </c>
      <c r="D537" s="260">
        <f t="shared" si="2"/>
        <v>1.0027316184839516</v>
      </c>
    </row>
    <row r="538" spans="1:4" s="71" customFormat="1" ht="19.5" customHeight="1">
      <c r="A538" s="244" t="s">
        <v>487</v>
      </c>
      <c r="B538" s="244">
        <v>52</v>
      </c>
      <c r="C538" s="244">
        <v>100</v>
      </c>
      <c r="D538" s="260">
        <f t="shared" si="2"/>
        <v>1.9230769230769231</v>
      </c>
    </row>
    <row r="539" spans="1:4" s="71" customFormat="1" ht="19.5" customHeight="1">
      <c r="A539" s="244" t="s">
        <v>488</v>
      </c>
      <c r="B539" s="244">
        <v>4696</v>
      </c>
      <c r="C539" s="244">
        <v>7000</v>
      </c>
      <c r="D539" s="260">
        <f t="shared" si="2"/>
        <v>1.4906303236797274</v>
      </c>
    </row>
    <row r="540" spans="1:4" s="71" customFormat="1" ht="19.5" customHeight="1">
      <c r="A540" s="244" t="s">
        <v>1385</v>
      </c>
      <c r="B540" s="244"/>
      <c r="C540" s="244"/>
      <c r="D540" s="260"/>
    </row>
    <row r="541" spans="1:4" s="71" customFormat="1" ht="19.5" customHeight="1">
      <c r="A541" s="244" t="s">
        <v>1386</v>
      </c>
      <c r="B541" s="244">
        <v>2265</v>
      </c>
      <c r="C541" s="244">
        <v>2400</v>
      </c>
      <c r="D541" s="260">
        <f t="shared" si="2"/>
        <v>1.0596026490066226</v>
      </c>
    </row>
    <row r="542" spans="1:4" s="71" customFormat="1" ht="19.5" customHeight="1">
      <c r="A542" s="244" t="s">
        <v>489</v>
      </c>
      <c r="B542" s="244">
        <f>SUM(B543:B545)</f>
        <v>0</v>
      </c>
      <c r="C542" s="244">
        <f>SUM(C543:C545)</f>
        <v>0</v>
      </c>
      <c r="D542" s="260"/>
    </row>
    <row r="543" spans="1:4" s="71" customFormat="1" ht="19.5" customHeight="1">
      <c r="A543" s="244" t="s">
        <v>490</v>
      </c>
      <c r="B543" s="244"/>
      <c r="C543" s="244"/>
      <c r="D543" s="260"/>
    </row>
    <row r="544" spans="1:4" s="71" customFormat="1" ht="19.5" customHeight="1">
      <c r="A544" s="244" t="s">
        <v>491</v>
      </c>
      <c r="B544" s="244"/>
      <c r="C544" s="244"/>
      <c r="D544" s="260"/>
    </row>
    <row r="545" spans="1:4" s="71" customFormat="1" ht="19.5" customHeight="1">
      <c r="A545" s="244" t="s">
        <v>492</v>
      </c>
      <c r="B545" s="244"/>
      <c r="C545" s="244"/>
      <c r="D545" s="260"/>
    </row>
    <row r="546" spans="1:4" s="71" customFormat="1" ht="19.5" customHeight="1">
      <c r="A546" s="244" t="s">
        <v>493</v>
      </c>
      <c r="B546" s="244">
        <f>SUM(B547:B555)</f>
        <v>591</v>
      </c>
      <c r="C546" s="244">
        <f>SUM(C547:C555)</f>
        <v>1915</v>
      </c>
      <c r="D546" s="260">
        <f t="shared" si="2"/>
        <v>3.240270727580372</v>
      </c>
    </row>
    <row r="547" spans="1:4" s="71" customFormat="1" ht="19.5" customHeight="1">
      <c r="A547" s="244" t="s">
        <v>494</v>
      </c>
      <c r="B547" s="244">
        <v>258</v>
      </c>
      <c r="C547" s="244">
        <v>265</v>
      </c>
      <c r="D547" s="260">
        <f t="shared" si="2"/>
        <v>1.0271317829457365</v>
      </c>
    </row>
    <row r="548" spans="1:4" s="71" customFormat="1" ht="19.5" customHeight="1">
      <c r="A548" s="244" t="s">
        <v>495</v>
      </c>
      <c r="B548" s="244"/>
      <c r="C548" s="244"/>
      <c r="D548" s="260"/>
    </row>
    <row r="549" spans="1:4" s="71" customFormat="1" ht="19.5" customHeight="1">
      <c r="A549" s="244" t="s">
        <v>496</v>
      </c>
      <c r="B549" s="244"/>
      <c r="C549" s="244"/>
      <c r="D549" s="260"/>
    </row>
    <row r="550" spans="1:4" s="71" customFormat="1" ht="19.5" customHeight="1">
      <c r="A550" s="244" t="s">
        <v>497</v>
      </c>
      <c r="B550" s="244"/>
      <c r="C550" s="244">
        <v>1500</v>
      </c>
      <c r="D550" s="260"/>
    </row>
    <row r="551" spans="1:4" s="71" customFormat="1" ht="19.5" customHeight="1">
      <c r="A551" s="244" t="s">
        <v>498</v>
      </c>
      <c r="B551" s="244"/>
      <c r="C551" s="244"/>
      <c r="D551" s="260"/>
    </row>
    <row r="552" spans="1:4" s="71" customFormat="1" ht="19.5" customHeight="1">
      <c r="A552" s="244" t="s">
        <v>499</v>
      </c>
      <c r="B552" s="244">
        <v>145</v>
      </c>
      <c r="C552" s="244">
        <v>150</v>
      </c>
      <c r="D552" s="260">
        <f t="shared" si="2"/>
        <v>1.0344827586206897</v>
      </c>
    </row>
    <row r="553" spans="1:4" s="71" customFormat="1" ht="19.5" customHeight="1">
      <c r="A553" s="244" t="s">
        <v>500</v>
      </c>
      <c r="B553" s="244"/>
      <c r="C553" s="244"/>
      <c r="D553" s="260"/>
    </row>
    <row r="554" spans="1:4" s="71" customFormat="1" ht="19.5" customHeight="1">
      <c r="A554" s="244" t="s">
        <v>1387</v>
      </c>
      <c r="B554" s="244"/>
      <c r="C554" s="244"/>
      <c r="D554" s="260"/>
    </row>
    <row r="555" spans="1:4" s="71" customFormat="1" ht="19.5" customHeight="1">
      <c r="A555" s="244" t="s">
        <v>501</v>
      </c>
      <c r="B555" s="244">
        <v>188</v>
      </c>
      <c r="C555" s="244"/>
      <c r="D555" s="260">
        <f t="shared" si="2"/>
        <v>0</v>
      </c>
    </row>
    <row r="556" spans="1:4" s="71" customFormat="1" ht="19.5" customHeight="1">
      <c r="A556" s="244" t="s">
        <v>502</v>
      </c>
      <c r="B556" s="244">
        <f>SUM(B557:B563)</f>
        <v>3542</v>
      </c>
      <c r="C556" s="244">
        <f>SUM(C557:C563)</f>
        <v>3757</v>
      </c>
      <c r="D556" s="260">
        <f t="shared" si="2"/>
        <v>1.0607001693958216</v>
      </c>
    </row>
    <row r="557" spans="1:4" s="71" customFormat="1" ht="19.5" customHeight="1">
      <c r="A557" s="244" t="s">
        <v>503</v>
      </c>
      <c r="B557" s="244">
        <v>1035</v>
      </c>
      <c r="C557" s="244">
        <v>1150</v>
      </c>
      <c r="D557" s="260">
        <f t="shared" si="2"/>
        <v>1.1111111111111112</v>
      </c>
    </row>
    <row r="558" spans="1:4" s="71" customFormat="1" ht="19.5" customHeight="1">
      <c r="A558" s="244" t="s">
        <v>504</v>
      </c>
      <c r="B558" s="244"/>
      <c r="C558" s="244"/>
      <c r="D558" s="260"/>
    </row>
    <row r="559" spans="1:4" s="71" customFormat="1" ht="19.5" customHeight="1">
      <c r="A559" s="244" t="s">
        <v>505</v>
      </c>
      <c r="B559" s="244"/>
      <c r="C559" s="244"/>
      <c r="D559" s="260"/>
    </row>
    <row r="560" spans="1:4" s="71" customFormat="1" ht="19.5" customHeight="1">
      <c r="A560" s="244" t="s">
        <v>506</v>
      </c>
      <c r="B560" s="244">
        <v>100</v>
      </c>
      <c r="C560" s="244">
        <v>115</v>
      </c>
      <c r="D560" s="260">
        <f t="shared" si="2"/>
        <v>1.15</v>
      </c>
    </row>
    <row r="561" spans="1:4" s="71" customFormat="1" ht="19.5" customHeight="1">
      <c r="A561" s="244" t="s">
        <v>507</v>
      </c>
      <c r="B561" s="244">
        <v>272</v>
      </c>
      <c r="C561" s="244">
        <v>280</v>
      </c>
      <c r="D561" s="260">
        <f t="shared" si="2"/>
        <v>1.0294117647058822</v>
      </c>
    </row>
    <row r="562" spans="1:4" s="71" customFormat="1" ht="19.5" customHeight="1">
      <c r="A562" s="244" t="s">
        <v>508</v>
      </c>
      <c r="B562" s="244">
        <v>56</v>
      </c>
      <c r="C562" s="244">
        <v>62</v>
      </c>
      <c r="D562" s="260">
        <f t="shared" si="2"/>
        <v>1.1071428571428572</v>
      </c>
    </row>
    <row r="563" spans="1:4" s="71" customFormat="1" ht="19.5" customHeight="1">
      <c r="A563" s="244" t="s">
        <v>509</v>
      </c>
      <c r="B563" s="244">
        <v>2079</v>
      </c>
      <c r="C563" s="244">
        <v>2150</v>
      </c>
      <c r="D563" s="260">
        <f t="shared" si="2"/>
        <v>1.034151034151034</v>
      </c>
    </row>
    <row r="564" spans="1:4" s="71" customFormat="1" ht="19.5" customHeight="1">
      <c r="A564" s="244" t="s">
        <v>510</v>
      </c>
      <c r="B564" s="264">
        <f>SUM(B565:B570)</f>
        <v>759</v>
      </c>
      <c r="C564" s="264">
        <f>SUM(C565:C570)</f>
        <v>785</v>
      </c>
      <c r="D564" s="260">
        <f t="shared" si="2"/>
        <v>1.0342555994729907</v>
      </c>
    </row>
    <row r="565" spans="1:4" s="71" customFormat="1" ht="19.5" customHeight="1">
      <c r="A565" s="244" t="s">
        <v>511</v>
      </c>
      <c r="B565" s="244">
        <v>228</v>
      </c>
      <c r="C565" s="264">
        <v>235</v>
      </c>
      <c r="D565" s="260">
        <f t="shared" si="2"/>
        <v>1.030701754385965</v>
      </c>
    </row>
    <row r="566" spans="1:4" s="71" customFormat="1" ht="19.5" customHeight="1">
      <c r="A566" s="244" t="s">
        <v>512</v>
      </c>
      <c r="B566" s="244"/>
      <c r="C566" s="244"/>
      <c r="D566" s="260"/>
    </row>
    <row r="567" spans="1:4" s="71" customFormat="1" ht="19.5" customHeight="1">
      <c r="A567" s="244" t="s">
        <v>513</v>
      </c>
      <c r="B567" s="244"/>
      <c r="C567" s="244"/>
      <c r="D567" s="260"/>
    </row>
    <row r="568" spans="1:4" s="71" customFormat="1" ht="19.5" customHeight="1">
      <c r="A568" s="244" t="s">
        <v>514</v>
      </c>
      <c r="B568" s="244">
        <v>20</v>
      </c>
      <c r="C568" s="264">
        <v>25</v>
      </c>
      <c r="D568" s="260">
        <f t="shared" si="2"/>
        <v>1.25</v>
      </c>
    </row>
    <row r="569" spans="1:4" s="71" customFormat="1" ht="19.5" customHeight="1">
      <c r="A569" s="244" t="s">
        <v>515</v>
      </c>
      <c r="B569" s="244"/>
      <c r="C569" s="244"/>
      <c r="D569" s="260"/>
    </row>
    <row r="570" spans="1:4" s="71" customFormat="1" ht="19.5" customHeight="1">
      <c r="A570" s="244" t="s">
        <v>516</v>
      </c>
      <c r="B570" s="244">
        <v>511</v>
      </c>
      <c r="C570" s="264">
        <v>525</v>
      </c>
      <c r="D570" s="260">
        <f t="shared" si="2"/>
        <v>1.0273972602739727</v>
      </c>
    </row>
    <row r="571" spans="1:4" s="71" customFormat="1" ht="19.5" customHeight="1">
      <c r="A571" s="244" t="s">
        <v>517</v>
      </c>
      <c r="B571" s="264">
        <f>SUM(B572:B578)</f>
        <v>600</v>
      </c>
      <c r="C571" s="264">
        <f>SUM(C572:C578)</f>
        <v>575</v>
      </c>
      <c r="D571" s="260">
        <f t="shared" si="2"/>
        <v>0.9583333333333334</v>
      </c>
    </row>
    <row r="572" spans="1:4" s="71" customFormat="1" ht="19.5" customHeight="1">
      <c r="A572" s="244" t="s">
        <v>518</v>
      </c>
      <c r="B572" s="244">
        <v>303</v>
      </c>
      <c r="C572" s="264">
        <v>315</v>
      </c>
      <c r="D572" s="260">
        <f t="shared" si="2"/>
        <v>1.0396039603960396</v>
      </c>
    </row>
    <row r="573" spans="1:4" s="71" customFormat="1" ht="19.5" customHeight="1">
      <c r="A573" s="244" t="s">
        <v>519</v>
      </c>
      <c r="B573" s="244"/>
      <c r="C573" s="265"/>
      <c r="D573" s="260"/>
    </row>
    <row r="574" spans="1:4" s="71" customFormat="1" ht="19.5" customHeight="1">
      <c r="A574" s="244" t="s">
        <v>1388</v>
      </c>
      <c r="B574" s="244"/>
      <c r="C574" s="244"/>
      <c r="D574" s="260"/>
    </row>
    <row r="575" spans="1:4" s="71" customFormat="1" ht="19.5" customHeight="1">
      <c r="A575" s="244" t="s">
        <v>520</v>
      </c>
      <c r="B575" s="244"/>
      <c r="C575" s="244"/>
      <c r="D575" s="260"/>
    </row>
    <row r="576" spans="1:4" s="71" customFormat="1" ht="19.5" customHeight="1">
      <c r="A576" s="244" t="s">
        <v>521</v>
      </c>
      <c r="B576" s="244"/>
      <c r="C576" s="244"/>
      <c r="D576" s="260"/>
    </row>
    <row r="577" spans="1:4" s="71" customFormat="1" ht="19.5" customHeight="1">
      <c r="A577" s="244" t="s">
        <v>1389</v>
      </c>
      <c r="B577" s="244">
        <v>24</v>
      </c>
      <c r="C577" s="244">
        <v>260</v>
      </c>
      <c r="D577" s="260">
        <f t="shared" si="2"/>
        <v>10.833333333333334</v>
      </c>
    </row>
    <row r="578" spans="1:4" s="71" customFormat="1" ht="19.5" customHeight="1">
      <c r="A578" s="244" t="s">
        <v>522</v>
      </c>
      <c r="B578" s="244">
        <v>273</v>
      </c>
      <c r="C578" s="244"/>
      <c r="D578" s="260">
        <f t="shared" si="2"/>
        <v>0</v>
      </c>
    </row>
    <row r="579" spans="1:4" s="71" customFormat="1" ht="19.5" customHeight="1">
      <c r="A579" s="244" t="s">
        <v>523</v>
      </c>
      <c r="B579" s="244">
        <f>SUM(B580:B587)</f>
        <v>1052</v>
      </c>
      <c r="C579" s="244">
        <f>SUM(C580:C587)</f>
        <v>1095</v>
      </c>
      <c r="D579" s="260">
        <f t="shared" si="2"/>
        <v>1.040874524714829</v>
      </c>
    </row>
    <row r="580" spans="1:4" s="71" customFormat="1" ht="19.5" customHeight="1">
      <c r="A580" s="244" t="s">
        <v>159</v>
      </c>
      <c r="B580" s="244">
        <v>134</v>
      </c>
      <c r="C580" s="244">
        <v>145</v>
      </c>
      <c r="D580" s="260">
        <f t="shared" si="2"/>
        <v>1.0820895522388059</v>
      </c>
    </row>
    <row r="581" spans="1:4" s="71" customFormat="1" ht="19.5" customHeight="1">
      <c r="A581" s="244" t="s">
        <v>160</v>
      </c>
      <c r="B581" s="244"/>
      <c r="C581" s="244"/>
      <c r="D581" s="260"/>
    </row>
    <row r="582" spans="1:4" s="71" customFormat="1" ht="19.5" customHeight="1">
      <c r="A582" s="244" t="s">
        <v>161</v>
      </c>
      <c r="B582" s="244"/>
      <c r="C582" s="244"/>
      <c r="D582" s="260"/>
    </row>
    <row r="583" spans="1:4" s="71" customFormat="1" ht="19.5" customHeight="1">
      <c r="A583" s="244" t="s">
        <v>524</v>
      </c>
      <c r="B583" s="244">
        <v>124</v>
      </c>
      <c r="C583" s="244">
        <v>130</v>
      </c>
      <c r="D583" s="260">
        <f>C583/B583</f>
        <v>1.0483870967741935</v>
      </c>
    </row>
    <row r="584" spans="1:4" s="71" customFormat="1" ht="19.5" customHeight="1">
      <c r="A584" s="244" t="s">
        <v>525</v>
      </c>
      <c r="B584" s="244">
        <v>33</v>
      </c>
      <c r="C584" s="244">
        <v>40</v>
      </c>
      <c r="D584" s="260">
        <f>C584/B584</f>
        <v>1.2121212121212122</v>
      </c>
    </row>
    <row r="585" spans="1:4" s="71" customFormat="1" ht="19.5" customHeight="1">
      <c r="A585" s="244" t="s">
        <v>526</v>
      </c>
      <c r="B585" s="244"/>
      <c r="C585" s="244"/>
      <c r="D585" s="260"/>
    </row>
    <row r="586" spans="1:4" s="71" customFormat="1" ht="19.5" customHeight="1">
      <c r="A586" s="244" t="s">
        <v>527</v>
      </c>
      <c r="B586" s="244">
        <v>727</v>
      </c>
      <c r="C586" s="244">
        <v>780</v>
      </c>
      <c r="D586" s="260">
        <f>C586/B586</f>
        <v>1.0729023383768914</v>
      </c>
    </row>
    <row r="587" spans="1:4" s="71" customFormat="1" ht="19.5" customHeight="1">
      <c r="A587" s="244" t="s">
        <v>528</v>
      </c>
      <c r="B587" s="244">
        <v>34</v>
      </c>
      <c r="C587" s="244"/>
      <c r="D587" s="260">
        <f>C587/B587</f>
        <v>0</v>
      </c>
    </row>
    <row r="588" spans="1:4" s="71" customFormat="1" ht="19.5" customHeight="1">
      <c r="A588" s="244" t="s">
        <v>529</v>
      </c>
      <c r="B588" s="244">
        <f>SUM(B589:B592)</f>
        <v>0</v>
      </c>
      <c r="C588" s="244">
        <f>SUM(C589:C592)</f>
        <v>0</v>
      </c>
      <c r="D588" s="260"/>
    </row>
    <row r="589" spans="1:4" s="71" customFormat="1" ht="19.5" customHeight="1">
      <c r="A589" s="244" t="s">
        <v>159</v>
      </c>
      <c r="B589" s="244"/>
      <c r="C589" s="244"/>
      <c r="D589" s="260"/>
    </row>
    <row r="590" spans="1:4" s="71" customFormat="1" ht="19.5" customHeight="1">
      <c r="A590" s="244" t="s">
        <v>160</v>
      </c>
      <c r="B590" s="244"/>
      <c r="C590" s="244"/>
      <c r="D590" s="260"/>
    </row>
    <row r="591" spans="1:4" s="71" customFormat="1" ht="19.5" customHeight="1">
      <c r="A591" s="244" t="s">
        <v>161</v>
      </c>
      <c r="B591" s="244"/>
      <c r="C591" s="244"/>
      <c r="D591" s="260"/>
    </row>
    <row r="592" spans="1:4" s="71" customFormat="1" ht="19.5" customHeight="1">
      <c r="A592" s="244" t="s">
        <v>530</v>
      </c>
      <c r="B592" s="244"/>
      <c r="C592" s="244"/>
      <c r="D592" s="260"/>
    </row>
    <row r="593" spans="1:4" s="71" customFormat="1" ht="19.5" customHeight="1">
      <c r="A593" s="244" t="s">
        <v>531</v>
      </c>
      <c r="B593" s="244">
        <f>SUM(B594:B595)</f>
        <v>12863</v>
      </c>
      <c r="C593" s="244">
        <f>SUM(C594:C595)</f>
        <v>12975</v>
      </c>
      <c r="D593" s="260">
        <f aca="true" t="shared" si="3" ref="D593:D601">C593/B593</f>
        <v>1.0087071445230507</v>
      </c>
    </row>
    <row r="594" spans="1:4" s="71" customFormat="1" ht="19.5" customHeight="1">
      <c r="A594" s="244" t="s">
        <v>532</v>
      </c>
      <c r="B594" s="244">
        <v>7205</v>
      </c>
      <c r="C594" s="244">
        <v>7265</v>
      </c>
      <c r="D594" s="260">
        <f t="shared" si="3"/>
        <v>1.008327550312283</v>
      </c>
    </row>
    <row r="595" spans="1:4" s="71" customFormat="1" ht="19.5" customHeight="1">
      <c r="A595" s="244" t="s">
        <v>533</v>
      </c>
      <c r="B595" s="244">
        <v>5658</v>
      </c>
      <c r="C595" s="244">
        <v>5710</v>
      </c>
      <c r="D595" s="260">
        <f t="shared" si="3"/>
        <v>1.0091905266878756</v>
      </c>
    </row>
    <row r="596" spans="1:4" s="71" customFormat="1" ht="19.5" customHeight="1">
      <c r="A596" s="244" t="s">
        <v>534</v>
      </c>
      <c r="B596" s="244">
        <f>SUM(B597:B598)</f>
        <v>2135</v>
      </c>
      <c r="C596" s="244">
        <f>SUM(C597:C598)</f>
        <v>2240</v>
      </c>
      <c r="D596" s="260">
        <f t="shared" si="3"/>
        <v>1.0491803278688525</v>
      </c>
    </row>
    <row r="597" spans="1:4" s="71" customFormat="1" ht="19.5" customHeight="1">
      <c r="A597" s="244" t="s">
        <v>535</v>
      </c>
      <c r="B597" s="244">
        <v>1805</v>
      </c>
      <c r="C597" s="244">
        <v>1895</v>
      </c>
      <c r="D597" s="260">
        <f t="shared" si="3"/>
        <v>1.0498614958448753</v>
      </c>
    </row>
    <row r="598" spans="1:4" s="71" customFormat="1" ht="19.5" customHeight="1">
      <c r="A598" s="244" t="s">
        <v>536</v>
      </c>
      <c r="B598" s="244">
        <v>330</v>
      </c>
      <c r="C598" s="244">
        <v>345</v>
      </c>
      <c r="D598" s="260">
        <f t="shared" si="3"/>
        <v>1.0454545454545454</v>
      </c>
    </row>
    <row r="599" spans="1:4" s="71" customFormat="1" ht="19.5" customHeight="1">
      <c r="A599" s="244" t="s">
        <v>537</v>
      </c>
      <c r="B599" s="244">
        <f>SUM(B600:B601)</f>
        <v>1965</v>
      </c>
      <c r="C599" s="244">
        <f>SUM(C600:C601)</f>
        <v>2055</v>
      </c>
      <c r="D599" s="260">
        <f t="shared" si="3"/>
        <v>1.0458015267175573</v>
      </c>
    </row>
    <row r="600" spans="1:4" s="71" customFormat="1" ht="19.5" customHeight="1">
      <c r="A600" s="244" t="s">
        <v>538</v>
      </c>
      <c r="B600" s="244">
        <v>151</v>
      </c>
      <c r="C600" s="244">
        <v>160</v>
      </c>
      <c r="D600" s="260">
        <f t="shared" si="3"/>
        <v>1.0596026490066226</v>
      </c>
    </row>
    <row r="601" spans="1:4" s="71" customFormat="1" ht="19.5" customHeight="1">
      <c r="A601" s="244" t="s">
        <v>539</v>
      </c>
      <c r="B601" s="244">
        <v>1814</v>
      </c>
      <c r="C601" s="244">
        <v>1895</v>
      </c>
      <c r="D601" s="260">
        <f t="shared" si="3"/>
        <v>1.0446527012127895</v>
      </c>
    </row>
    <row r="602" spans="1:4" s="71" customFormat="1" ht="19.5" customHeight="1">
      <c r="A602" s="244" t="s">
        <v>540</v>
      </c>
      <c r="B602" s="244">
        <f>SUM(B603:B604)</f>
        <v>0</v>
      </c>
      <c r="C602" s="244">
        <f>SUM(C603:C604)</f>
        <v>0</v>
      </c>
      <c r="D602" s="260"/>
    </row>
    <row r="603" spans="1:4" s="71" customFormat="1" ht="19.5" customHeight="1">
      <c r="A603" s="244" t="s">
        <v>541</v>
      </c>
      <c r="B603" s="244"/>
      <c r="C603" s="244"/>
      <c r="D603" s="260"/>
    </row>
    <row r="604" spans="1:4" s="71" customFormat="1" ht="19.5" customHeight="1">
      <c r="A604" s="244" t="s">
        <v>542</v>
      </c>
      <c r="B604" s="244"/>
      <c r="C604" s="244"/>
      <c r="D604" s="260"/>
    </row>
    <row r="605" spans="1:4" s="71" customFormat="1" ht="19.5" customHeight="1">
      <c r="A605" s="244" t="s">
        <v>543</v>
      </c>
      <c r="B605" s="244">
        <f>SUM(B606:B607)</f>
        <v>0</v>
      </c>
      <c r="C605" s="244">
        <f>SUM(C606:C607)</f>
        <v>0</v>
      </c>
      <c r="D605" s="260"/>
    </row>
    <row r="606" spans="1:4" s="71" customFormat="1" ht="19.5" customHeight="1">
      <c r="A606" s="244" t="s">
        <v>544</v>
      </c>
      <c r="B606" s="244"/>
      <c r="C606" s="244"/>
      <c r="D606" s="260"/>
    </row>
    <row r="607" spans="1:4" s="71" customFormat="1" ht="19.5" customHeight="1">
      <c r="A607" s="244" t="s">
        <v>545</v>
      </c>
      <c r="B607" s="244"/>
      <c r="C607" s="244"/>
      <c r="D607" s="260"/>
    </row>
    <row r="608" spans="1:4" s="71" customFormat="1" ht="19.5" customHeight="1">
      <c r="A608" s="244" t="s">
        <v>546</v>
      </c>
      <c r="B608" s="244">
        <f>SUM(B609:B611)</f>
        <v>8040</v>
      </c>
      <c r="C608" s="244">
        <f>SUM(C609:C611)</f>
        <v>8150</v>
      </c>
      <c r="D608" s="260">
        <f>C608/B608</f>
        <v>1.013681592039801</v>
      </c>
    </row>
    <row r="609" spans="1:4" s="71" customFormat="1" ht="19.5" customHeight="1">
      <c r="A609" s="244" t="s">
        <v>547</v>
      </c>
      <c r="B609" s="244"/>
      <c r="C609" s="244"/>
      <c r="D609" s="260"/>
    </row>
    <row r="610" spans="1:4" s="71" customFormat="1" ht="19.5" customHeight="1">
      <c r="A610" s="244" t="s">
        <v>548</v>
      </c>
      <c r="B610" s="244">
        <v>8040</v>
      </c>
      <c r="C610" s="244">
        <v>8150</v>
      </c>
      <c r="D610" s="260">
        <f>C610/B610</f>
        <v>1.013681592039801</v>
      </c>
    </row>
    <row r="611" spans="1:4" s="71" customFormat="1" ht="19.5" customHeight="1">
      <c r="A611" s="244" t="s">
        <v>549</v>
      </c>
      <c r="B611" s="244"/>
      <c r="C611" s="244"/>
      <c r="D611" s="260"/>
    </row>
    <row r="612" spans="1:4" s="71" customFormat="1" ht="19.5" customHeight="1">
      <c r="A612" s="244" t="s">
        <v>550</v>
      </c>
      <c r="B612" s="244">
        <f>SUM(B613:B615)</f>
        <v>116</v>
      </c>
      <c r="C612" s="244">
        <f>SUM(C613:C615)</f>
        <v>125</v>
      </c>
      <c r="D612" s="260">
        <f>C612/B612</f>
        <v>1.0775862068965518</v>
      </c>
    </row>
    <row r="613" spans="1:4" s="71" customFormat="1" ht="19.5" customHeight="1">
      <c r="A613" s="244" t="s">
        <v>551</v>
      </c>
      <c r="B613" s="244"/>
      <c r="C613" s="244"/>
      <c r="D613" s="260"/>
    </row>
    <row r="614" spans="1:4" s="71" customFormat="1" ht="19.5" customHeight="1">
      <c r="A614" s="244" t="s">
        <v>552</v>
      </c>
      <c r="B614" s="244">
        <v>116</v>
      </c>
      <c r="C614" s="244">
        <v>125</v>
      </c>
      <c r="D614" s="260">
        <f>C614/B614</f>
        <v>1.0775862068965518</v>
      </c>
    </row>
    <row r="615" spans="1:4" s="71" customFormat="1" ht="19.5" customHeight="1">
      <c r="A615" s="244" t="s">
        <v>553</v>
      </c>
      <c r="B615" s="244"/>
      <c r="C615" s="244"/>
      <c r="D615" s="260"/>
    </row>
    <row r="616" spans="1:4" s="71" customFormat="1" ht="19.5" customHeight="1">
      <c r="A616" s="255" t="s">
        <v>554</v>
      </c>
      <c r="B616" s="244">
        <f>SUM(B617:B623)</f>
        <v>208</v>
      </c>
      <c r="C616" s="244">
        <f>SUM(C617:C623)</f>
        <v>229</v>
      </c>
      <c r="D616" s="260">
        <f>C616/B616</f>
        <v>1.1009615384615385</v>
      </c>
    </row>
    <row r="617" spans="1:4" s="71" customFormat="1" ht="19.5" customHeight="1">
      <c r="A617" s="244" t="s">
        <v>159</v>
      </c>
      <c r="B617" s="244">
        <v>100</v>
      </c>
      <c r="C617" s="264">
        <v>110</v>
      </c>
      <c r="D617" s="260">
        <f>C617/B617</f>
        <v>1.1</v>
      </c>
    </row>
    <row r="618" spans="1:4" s="71" customFormat="1" ht="19.5" customHeight="1">
      <c r="A618" s="244" t="s">
        <v>160</v>
      </c>
      <c r="B618" s="244"/>
      <c r="C618" s="244"/>
      <c r="D618" s="260"/>
    </row>
    <row r="619" spans="1:4" s="71" customFormat="1" ht="19.5" customHeight="1">
      <c r="A619" s="244" t="s">
        <v>161</v>
      </c>
      <c r="B619" s="244"/>
      <c r="C619" s="244"/>
      <c r="D619" s="260"/>
    </row>
    <row r="620" spans="1:4" s="71" customFormat="1" ht="19.5" customHeight="1">
      <c r="A620" s="244" t="s">
        <v>555</v>
      </c>
      <c r="B620" s="244">
        <v>82</v>
      </c>
      <c r="C620" s="244">
        <v>85</v>
      </c>
      <c r="D620" s="260">
        <f>C620/B620</f>
        <v>1.0365853658536586</v>
      </c>
    </row>
    <row r="621" spans="1:4" s="71" customFormat="1" ht="19.5" customHeight="1">
      <c r="A621" s="244" t="s">
        <v>556</v>
      </c>
      <c r="B621" s="244"/>
      <c r="C621" s="244"/>
      <c r="D621" s="260"/>
    </row>
    <row r="622" spans="1:4" s="71" customFormat="1" ht="19.5" customHeight="1">
      <c r="A622" s="244" t="s">
        <v>168</v>
      </c>
      <c r="B622" s="244">
        <v>26</v>
      </c>
      <c r="C622" s="244">
        <v>34</v>
      </c>
      <c r="D622" s="260">
        <f>C622/B622</f>
        <v>1.3076923076923077</v>
      </c>
    </row>
    <row r="623" spans="1:4" s="71" customFormat="1" ht="19.5" customHeight="1">
      <c r="A623" s="244" t="s">
        <v>557</v>
      </c>
      <c r="B623" s="244"/>
      <c r="C623" s="244"/>
      <c r="D623" s="260"/>
    </row>
    <row r="624" spans="1:4" s="71" customFormat="1" ht="19.5" customHeight="1">
      <c r="A624" s="244" t="s">
        <v>1390</v>
      </c>
      <c r="B624" s="244">
        <f>SUM(B625:B626)</f>
        <v>0</v>
      </c>
      <c r="C624" s="244">
        <f>SUM(C625:C626)</f>
        <v>0</v>
      </c>
      <c r="D624" s="260"/>
    </row>
    <row r="625" spans="1:4" s="71" customFormat="1" ht="19.5" customHeight="1">
      <c r="A625" s="244" t="s">
        <v>1391</v>
      </c>
      <c r="B625" s="244"/>
      <c r="C625" s="244"/>
      <c r="D625" s="260"/>
    </row>
    <row r="626" spans="1:4" s="71" customFormat="1" ht="19.5" customHeight="1">
      <c r="A626" s="244" t="s">
        <v>1392</v>
      </c>
      <c r="B626" s="244"/>
      <c r="C626" s="244"/>
      <c r="D626" s="260"/>
    </row>
    <row r="627" spans="1:4" s="71" customFormat="1" ht="19.5" customHeight="1">
      <c r="A627" s="244" t="s">
        <v>558</v>
      </c>
      <c r="B627" s="244">
        <v>1793</v>
      </c>
      <c r="C627" s="244"/>
      <c r="D627" s="260">
        <f>C627/B627</f>
        <v>0</v>
      </c>
    </row>
    <row r="628" spans="1:4" s="71" customFormat="1" ht="19.5" customHeight="1">
      <c r="A628" s="244" t="s">
        <v>1100</v>
      </c>
      <c r="B628" s="244">
        <f>B629+B634+B648+B652+B664+B667+B671+B676+B680+B684+B687+B696+B697</f>
        <v>20210</v>
      </c>
      <c r="C628" s="244">
        <f>C629+C634+C648+C652+C664+C667+C671+C676+C680+C684+C687+C696+C697</f>
        <v>18714</v>
      </c>
      <c r="D628" s="260">
        <f>C628/B628</f>
        <v>0.9259772389905987</v>
      </c>
    </row>
    <row r="629" spans="1:4" s="71" customFormat="1" ht="19.5" customHeight="1">
      <c r="A629" s="244" t="s">
        <v>559</v>
      </c>
      <c r="B629" s="244">
        <f>SUM(B630:B633)</f>
        <v>663</v>
      </c>
      <c r="C629" s="244">
        <f>SUM(C630:C633)</f>
        <v>675</v>
      </c>
      <c r="D629" s="260">
        <f>C629/B629</f>
        <v>1.0180995475113122</v>
      </c>
    </row>
    <row r="630" spans="1:4" s="71" customFormat="1" ht="19.5" customHeight="1">
      <c r="A630" s="244" t="s">
        <v>159</v>
      </c>
      <c r="B630" s="244">
        <v>663</v>
      </c>
      <c r="C630" s="244">
        <v>675</v>
      </c>
      <c r="D630" s="260">
        <f>C630/B630</f>
        <v>1.0180995475113122</v>
      </c>
    </row>
    <row r="631" spans="1:4" s="71" customFormat="1" ht="19.5" customHeight="1">
      <c r="A631" s="244" t="s">
        <v>160</v>
      </c>
      <c r="B631" s="244"/>
      <c r="C631" s="244"/>
      <c r="D631" s="260"/>
    </row>
    <row r="632" spans="1:4" s="71" customFormat="1" ht="19.5" customHeight="1">
      <c r="A632" s="244" t="s">
        <v>161</v>
      </c>
      <c r="B632" s="244"/>
      <c r="C632" s="244"/>
      <c r="D632" s="260"/>
    </row>
    <row r="633" spans="1:4" s="71" customFormat="1" ht="19.5" customHeight="1">
      <c r="A633" s="244" t="s">
        <v>560</v>
      </c>
      <c r="B633" s="244"/>
      <c r="C633" s="244"/>
      <c r="D633" s="260"/>
    </row>
    <row r="634" spans="1:4" s="71" customFormat="1" ht="19.5" customHeight="1">
      <c r="A634" s="244" t="s">
        <v>561</v>
      </c>
      <c r="B634" s="244">
        <f>SUM(B635:B647)</f>
        <v>4052</v>
      </c>
      <c r="C634" s="244">
        <f>SUM(C635:C647)</f>
        <v>4310</v>
      </c>
      <c r="D634" s="260">
        <f>C634/B634</f>
        <v>1.0636722606120435</v>
      </c>
    </row>
    <row r="635" spans="1:4" s="71" customFormat="1" ht="19.5" customHeight="1">
      <c r="A635" s="244" t="s">
        <v>562</v>
      </c>
      <c r="B635" s="244">
        <v>2190</v>
      </c>
      <c r="C635" s="244">
        <v>2550</v>
      </c>
      <c r="D635" s="260">
        <f>C635/B635</f>
        <v>1.1643835616438356</v>
      </c>
    </row>
    <row r="636" spans="1:4" s="71" customFormat="1" ht="19.5" customHeight="1">
      <c r="A636" s="244" t="s">
        <v>1101</v>
      </c>
      <c r="B636" s="244">
        <v>1330</v>
      </c>
      <c r="C636" s="244">
        <v>1460</v>
      </c>
      <c r="D636" s="260">
        <f>C636/B636</f>
        <v>1.0977443609022557</v>
      </c>
    </row>
    <row r="637" spans="1:4" s="71" customFormat="1" ht="19.5" customHeight="1">
      <c r="A637" s="244" t="s">
        <v>563</v>
      </c>
      <c r="B637" s="244"/>
      <c r="C637" s="244"/>
      <c r="D637" s="260"/>
    </row>
    <row r="638" spans="1:4" s="71" customFormat="1" ht="19.5" customHeight="1">
      <c r="A638" s="244" t="s">
        <v>564</v>
      </c>
      <c r="B638" s="244"/>
      <c r="C638" s="265"/>
      <c r="D638" s="260"/>
    </row>
    <row r="639" spans="1:4" s="71" customFormat="1" ht="19.5" customHeight="1">
      <c r="A639" s="244" t="s">
        <v>565</v>
      </c>
      <c r="B639" s="244"/>
      <c r="C639" s="265"/>
      <c r="D639" s="260"/>
    </row>
    <row r="640" spans="1:4" s="71" customFormat="1" ht="19.5" customHeight="1">
      <c r="A640" s="244" t="s">
        <v>1393</v>
      </c>
      <c r="B640" s="244">
        <v>100</v>
      </c>
      <c r="C640" s="264">
        <v>300</v>
      </c>
      <c r="D640" s="260">
        <f>C640/B640</f>
        <v>3</v>
      </c>
    </row>
    <row r="641" spans="1:4" s="71" customFormat="1" ht="19.5" customHeight="1">
      <c r="A641" s="244" t="s">
        <v>566</v>
      </c>
      <c r="B641" s="244"/>
      <c r="C641" s="244"/>
      <c r="D641" s="260"/>
    </row>
    <row r="642" spans="1:4" s="71" customFormat="1" ht="19.5" customHeight="1">
      <c r="A642" s="244" t="s">
        <v>567</v>
      </c>
      <c r="B642" s="244"/>
      <c r="C642" s="244"/>
      <c r="D642" s="260"/>
    </row>
    <row r="643" spans="1:4" s="71" customFormat="1" ht="19.5" customHeight="1">
      <c r="A643" s="244" t="s">
        <v>568</v>
      </c>
      <c r="B643" s="244"/>
      <c r="C643" s="244"/>
      <c r="D643" s="260"/>
    </row>
    <row r="644" spans="1:4" s="71" customFormat="1" ht="19.5" customHeight="1">
      <c r="A644" s="244" t="s">
        <v>569</v>
      </c>
      <c r="B644" s="244"/>
      <c r="C644" s="244"/>
      <c r="D644" s="260"/>
    </row>
    <row r="645" spans="1:4" s="71" customFormat="1" ht="19.5" customHeight="1">
      <c r="A645" s="244" t="s">
        <v>570</v>
      </c>
      <c r="B645" s="244"/>
      <c r="C645" s="244"/>
      <c r="D645" s="260"/>
    </row>
    <row r="646" spans="1:4" s="71" customFormat="1" ht="19.5" customHeight="1">
      <c r="A646" s="244" t="s">
        <v>1394</v>
      </c>
      <c r="B646" s="244"/>
      <c r="C646" s="244"/>
      <c r="D646" s="260"/>
    </row>
    <row r="647" spans="1:4" s="71" customFormat="1" ht="19.5" customHeight="1">
      <c r="A647" s="244" t="s">
        <v>571</v>
      </c>
      <c r="B647" s="244">
        <v>432</v>
      </c>
      <c r="C647" s="244"/>
      <c r="D647" s="260">
        <f aca="true" t="shared" si="4" ref="D647:D700">C647/B647</f>
        <v>0</v>
      </c>
    </row>
    <row r="648" spans="1:4" s="71" customFormat="1" ht="19.5" customHeight="1">
      <c r="A648" s="244" t="s">
        <v>572</v>
      </c>
      <c r="B648" s="264">
        <f>SUM(B649:B651)</f>
        <v>3177</v>
      </c>
      <c r="C648" s="264">
        <f>SUM(C649:C651)</f>
        <v>2850</v>
      </c>
      <c r="D648" s="260">
        <f t="shared" si="4"/>
        <v>0.8970727101038716</v>
      </c>
    </row>
    <row r="649" spans="1:4" s="71" customFormat="1" ht="19.5" customHeight="1">
      <c r="A649" s="244" t="s">
        <v>573</v>
      </c>
      <c r="B649" s="244"/>
      <c r="C649" s="265"/>
      <c r="D649" s="260"/>
    </row>
    <row r="650" spans="1:4" s="71" customFormat="1" ht="19.5" customHeight="1">
      <c r="A650" s="244" t="s">
        <v>574</v>
      </c>
      <c r="B650" s="244">
        <v>2292</v>
      </c>
      <c r="C650" s="264">
        <v>2850</v>
      </c>
      <c r="D650" s="260">
        <f t="shared" si="4"/>
        <v>1.243455497382199</v>
      </c>
    </row>
    <row r="651" spans="1:4" s="71" customFormat="1" ht="19.5" customHeight="1">
      <c r="A651" s="244" t="s">
        <v>575</v>
      </c>
      <c r="B651" s="244">
        <v>885</v>
      </c>
      <c r="C651" s="264"/>
      <c r="D651" s="260">
        <f t="shared" si="4"/>
        <v>0</v>
      </c>
    </row>
    <row r="652" spans="1:4" s="71" customFormat="1" ht="19.5" customHeight="1">
      <c r="A652" s="244" t="s">
        <v>576</v>
      </c>
      <c r="B652" s="264">
        <f>SUM(B653:B663)</f>
        <v>4174</v>
      </c>
      <c r="C652" s="264">
        <f>SUM(C653:C663)</f>
        <v>4330</v>
      </c>
      <c r="D652" s="260">
        <f t="shared" si="4"/>
        <v>1.037374221370388</v>
      </c>
    </row>
    <row r="653" spans="1:4" s="71" customFormat="1" ht="19.5" customHeight="1">
      <c r="A653" s="244" t="s">
        <v>577</v>
      </c>
      <c r="B653" s="244">
        <v>452</v>
      </c>
      <c r="C653" s="264">
        <v>460</v>
      </c>
      <c r="D653" s="260">
        <f t="shared" si="4"/>
        <v>1.0176991150442478</v>
      </c>
    </row>
    <row r="654" spans="1:4" s="71" customFormat="1" ht="19.5" customHeight="1">
      <c r="A654" s="244" t="s">
        <v>578</v>
      </c>
      <c r="B654" s="244">
        <v>161</v>
      </c>
      <c r="C654" s="264">
        <v>165</v>
      </c>
      <c r="D654" s="260">
        <f t="shared" si="4"/>
        <v>1.0248447204968945</v>
      </c>
    </row>
    <row r="655" spans="1:4" s="71" customFormat="1" ht="19.5" customHeight="1">
      <c r="A655" s="244" t="s">
        <v>579</v>
      </c>
      <c r="B655" s="244">
        <v>570</v>
      </c>
      <c r="C655" s="264">
        <v>585</v>
      </c>
      <c r="D655" s="260">
        <f t="shared" si="4"/>
        <v>1.0263157894736843</v>
      </c>
    </row>
    <row r="656" spans="1:4" s="71" customFormat="1" ht="19.5" customHeight="1">
      <c r="A656" s="244" t="s">
        <v>580</v>
      </c>
      <c r="B656" s="244"/>
      <c r="C656" s="265"/>
      <c r="D656" s="260"/>
    </row>
    <row r="657" spans="1:4" s="71" customFormat="1" ht="19.5" customHeight="1">
      <c r="A657" s="244" t="s">
        <v>581</v>
      </c>
      <c r="B657" s="244"/>
      <c r="C657" s="244"/>
      <c r="D657" s="260"/>
    </row>
    <row r="658" spans="1:4" s="71" customFormat="1" ht="19.5" customHeight="1">
      <c r="A658" s="244" t="s">
        <v>582</v>
      </c>
      <c r="B658" s="244">
        <v>36</v>
      </c>
      <c r="C658" s="244">
        <v>40</v>
      </c>
      <c r="D658" s="260">
        <f t="shared" si="4"/>
        <v>1.1111111111111112</v>
      </c>
    </row>
    <row r="659" spans="1:4" s="71" customFormat="1" ht="19.5" customHeight="1">
      <c r="A659" s="244" t="s">
        <v>583</v>
      </c>
      <c r="B659" s="244">
        <v>99</v>
      </c>
      <c r="C659" s="244">
        <v>105</v>
      </c>
      <c r="D659" s="260">
        <f t="shared" si="4"/>
        <v>1.0606060606060606</v>
      </c>
    </row>
    <row r="660" spans="1:4" s="71" customFormat="1" ht="19.5" customHeight="1">
      <c r="A660" s="244" t="s">
        <v>584</v>
      </c>
      <c r="B660" s="244">
        <v>1212</v>
      </c>
      <c r="C660" s="244">
        <v>1285</v>
      </c>
      <c r="D660" s="260">
        <f t="shared" si="4"/>
        <v>1.0602310231023102</v>
      </c>
    </row>
    <row r="661" spans="1:4" s="71" customFormat="1" ht="19.5" customHeight="1">
      <c r="A661" s="244" t="s">
        <v>585</v>
      </c>
      <c r="B661" s="244">
        <v>337</v>
      </c>
      <c r="C661" s="244">
        <v>345</v>
      </c>
      <c r="D661" s="260">
        <f t="shared" si="4"/>
        <v>1.0237388724035608</v>
      </c>
    </row>
    <row r="662" spans="1:4" s="71" customFormat="1" ht="19.5" customHeight="1">
      <c r="A662" s="244" t="s">
        <v>586</v>
      </c>
      <c r="B662" s="244">
        <v>357</v>
      </c>
      <c r="C662" s="244">
        <v>360</v>
      </c>
      <c r="D662" s="260">
        <f t="shared" si="4"/>
        <v>1.0084033613445378</v>
      </c>
    </row>
    <row r="663" spans="1:4" s="71" customFormat="1" ht="19.5" customHeight="1">
      <c r="A663" s="244" t="s">
        <v>587</v>
      </c>
      <c r="B663" s="244">
        <v>950</v>
      </c>
      <c r="C663" s="244">
        <v>985</v>
      </c>
      <c r="D663" s="260">
        <f t="shared" si="4"/>
        <v>1.0368421052631578</v>
      </c>
    </row>
    <row r="664" spans="1:4" s="71" customFormat="1" ht="19.5" customHeight="1">
      <c r="A664" s="244" t="s">
        <v>588</v>
      </c>
      <c r="B664" s="244">
        <f>SUM(B665:B666)</f>
        <v>78</v>
      </c>
      <c r="C664" s="244">
        <f>SUM(C665:C666)</f>
        <v>75</v>
      </c>
      <c r="D664" s="260">
        <f t="shared" si="4"/>
        <v>0.9615384615384616</v>
      </c>
    </row>
    <row r="665" spans="1:4" s="71" customFormat="1" ht="19.5" customHeight="1">
      <c r="A665" s="244" t="s">
        <v>1102</v>
      </c>
      <c r="B665" s="244">
        <v>68</v>
      </c>
      <c r="C665" s="244">
        <v>75</v>
      </c>
      <c r="D665" s="260">
        <f t="shared" si="4"/>
        <v>1.1029411764705883</v>
      </c>
    </row>
    <row r="666" spans="1:4" s="71" customFormat="1" ht="19.5" customHeight="1">
      <c r="A666" s="244" t="s">
        <v>589</v>
      </c>
      <c r="B666" s="244">
        <v>10</v>
      </c>
      <c r="C666" s="244"/>
      <c r="D666" s="260">
        <f t="shared" si="4"/>
        <v>0</v>
      </c>
    </row>
    <row r="667" spans="1:4" s="71" customFormat="1" ht="19.5" customHeight="1">
      <c r="A667" s="244" t="s">
        <v>590</v>
      </c>
      <c r="B667" s="244">
        <f>SUM(B668:B670)</f>
        <v>1193</v>
      </c>
      <c r="C667" s="244">
        <f>SUM(C668:C670)</f>
        <v>1205</v>
      </c>
      <c r="D667" s="260">
        <f t="shared" si="4"/>
        <v>1.0100586756077117</v>
      </c>
    </row>
    <row r="668" spans="1:4" s="71" customFormat="1" ht="19.5" customHeight="1">
      <c r="A668" s="244" t="s">
        <v>591</v>
      </c>
      <c r="B668" s="244">
        <v>459</v>
      </c>
      <c r="C668" s="244">
        <v>465</v>
      </c>
      <c r="D668" s="260">
        <f t="shared" si="4"/>
        <v>1.0130718954248366</v>
      </c>
    </row>
    <row r="669" spans="1:4" s="71" customFormat="1" ht="19.5" customHeight="1">
      <c r="A669" s="244" t="s">
        <v>592</v>
      </c>
      <c r="B669" s="244">
        <v>434</v>
      </c>
      <c r="C669" s="244">
        <v>440</v>
      </c>
      <c r="D669" s="260">
        <f t="shared" si="4"/>
        <v>1.0138248847926268</v>
      </c>
    </row>
    <row r="670" spans="1:4" s="71" customFormat="1" ht="19.5" customHeight="1">
      <c r="A670" s="244" t="s">
        <v>593</v>
      </c>
      <c r="B670" s="244">
        <v>300</v>
      </c>
      <c r="C670" s="244">
        <v>300</v>
      </c>
      <c r="D670" s="260">
        <f t="shared" si="4"/>
        <v>1</v>
      </c>
    </row>
    <row r="671" spans="1:4" s="71" customFormat="1" ht="19.5" customHeight="1">
      <c r="A671" s="244" t="s">
        <v>594</v>
      </c>
      <c r="B671" s="244">
        <f>SUM(B672:B675)</f>
        <v>150</v>
      </c>
      <c r="C671" s="244">
        <f>SUM(C672:C675)</f>
        <v>164</v>
      </c>
      <c r="D671" s="260">
        <f t="shared" si="4"/>
        <v>1.0933333333333333</v>
      </c>
    </row>
    <row r="672" spans="1:4" s="71" customFormat="1" ht="19.5" customHeight="1">
      <c r="A672" s="244" t="s">
        <v>595</v>
      </c>
      <c r="B672" s="244">
        <v>150</v>
      </c>
      <c r="C672" s="244">
        <v>164</v>
      </c>
      <c r="D672" s="260">
        <f t="shared" si="4"/>
        <v>1.0933333333333333</v>
      </c>
    </row>
    <row r="673" spans="1:4" s="71" customFormat="1" ht="19.5" customHeight="1">
      <c r="A673" s="244" t="s">
        <v>596</v>
      </c>
      <c r="B673" s="244"/>
      <c r="C673" s="244"/>
      <c r="D673" s="260"/>
    </row>
    <row r="674" spans="1:4" s="71" customFormat="1" ht="19.5" customHeight="1">
      <c r="A674" s="244" t="s">
        <v>597</v>
      </c>
      <c r="B674" s="244"/>
      <c r="C674" s="244"/>
      <c r="D674" s="260"/>
    </row>
    <row r="675" spans="1:4" s="71" customFormat="1" ht="19.5" customHeight="1">
      <c r="A675" s="244" t="s">
        <v>598</v>
      </c>
      <c r="B675" s="244"/>
      <c r="C675" s="244"/>
      <c r="D675" s="260"/>
    </row>
    <row r="676" spans="1:4" s="71" customFormat="1" ht="19.5" customHeight="1">
      <c r="A676" s="244" t="s">
        <v>599</v>
      </c>
      <c r="B676" s="244">
        <f>SUM(B677:B679)</f>
        <v>2391</v>
      </c>
      <c r="C676" s="244">
        <f>SUM(C677:C679)</f>
        <v>2475</v>
      </c>
      <c r="D676" s="260">
        <f t="shared" si="4"/>
        <v>1.0351317440401506</v>
      </c>
    </row>
    <row r="677" spans="1:4" s="71" customFormat="1" ht="19.5" customHeight="1">
      <c r="A677" s="244" t="s">
        <v>600</v>
      </c>
      <c r="B677" s="244">
        <v>2135</v>
      </c>
      <c r="C677" s="244">
        <v>2210</v>
      </c>
      <c r="D677" s="260">
        <f t="shared" si="4"/>
        <v>1.035128805620609</v>
      </c>
    </row>
    <row r="678" spans="1:4" s="71" customFormat="1" ht="19.5" customHeight="1">
      <c r="A678" s="244" t="s">
        <v>601</v>
      </c>
      <c r="B678" s="244">
        <v>256</v>
      </c>
      <c r="C678" s="244">
        <v>265</v>
      </c>
      <c r="D678" s="260">
        <f t="shared" si="4"/>
        <v>1.03515625</v>
      </c>
    </row>
    <row r="679" spans="1:4" s="71" customFormat="1" ht="19.5" customHeight="1">
      <c r="A679" s="244" t="s">
        <v>602</v>
      </c>
      <c r="B679" s="244"/>
      <c r="C679" s="244"/>
      <c r="D679" s="260"/>
    </row>
    <row r="680" spans="1:4" s="71" customFormat="1" ht="19.5" customHeight="1">
      <c r="A680" s="244" t="s">
        <v>603</v>
      </c>
      <c r="B680" s="244">
        <f>SUM(B681:B683)</f>
        <v>1931</v>
      </c>
      <c r="C680" s="244">
        <f>SUM(C681:C683)</f>
        <v>2015</v>
      </c>
      <c r="D680" s="260">
        <f t="shared" si="4"/>
        <v>1.0435007767995856</v>
      </c>
    </row>
    <row r="681" spans="1:4" s="71" customFormat="1" ht="19.5" customHeight="1">
      <c r="A681" s="244" t="s">
        <v>604</v>
      </c>
      <c r="B681" s="244">
        <v>1931</v>
      </c>
      <c r="C681" s="244">
        <v>2015</v>
      </c>
      <c r="D681" s="260">
        <f t="shared" si="4"/>
        <v>1.0435007767995856</v>
      </c>
    </row>
    <row r="682" spans="1:4" s="71" customFormat="1" ht="19.5" customHeight="1">
      <c r="A682" s="244" t="s">
        <v>605</v>
      </c>
      <c r="B682" s="244"/>
      <c r="C682" s="244"/>
      <c r="D682" s="260"/>
    </row>
    <row r="683" spans="1:4" s="71" customFormat="1" ht="19.5" customHeight="1">
      <c r="A683" s="244" t="s">
        <v>606</v>
      </c>
      <c r="B683" s="244"/>
      <c r="C683" s="244"/>
      <c r="D683" s="260"/>
    </row>
    <row r="684" spans="1:4" s="71" customFormat="1" ht="19.5" customHeight="1">
      <c r="A684" s="244" t="s">
        <v>607</v>
      </c>
      <c r="B684" s="244">
        <f>SUM(B685:B686)</f>
        <v>72</v>
      </c>
      <c r="C684" s="244">
        <f>SUM(C685:C686)</f>
        <v>80</v>
      </c>
      <c r="D684" s="260">
        <f t="shared" si="4"/>
        <v>1.1111111111111112</v>
      </c>
    </row>
    <row r="685" spans="1:4" s="71" customFormat="1" ht="19.5" customHeight="1">
      <c r="A685" s="244" t="s">
        <v>608</v>
      </c>
      <c r="B685" s="244">
        <v>72</v>
      </c>
      <c r="C685" s="244">
        <v>80</v>
      </c>
      <c r="D685" s="260">
        <f t="shared" si="4"/>
        <v>1.1111111111111112</v>
      </c>
    </row>
    <row r="686" spans="1:4" s="71" customFormat="1" ht="19.5" customHeight="1">
      <c r="A686" s="244" t="s">
        <v>609</v>
      </c>
      <c r="B686" s="244"/>
      <c r="C686" s="244"/>
      <c r="D686" s="260"/>
    </row>
    <row r="687" spans="1:4" s="71" customFormat="1" ht="19.5" customHeight="1">
      <c r="A687" s="244" t="s">
        <v>610</v>
      </c>
      <c r="B687" s="244">
        <f>SUM(B688:B695)</f>
        <v>526</v>
      </c>
      <c r="C687" s="244">
        <f>SUM(C688:C695)</f>
        <v>535</v>
      </c>
      <c r="D687" s="260">
        <f t="shared" si="4"/>
        <v>1.0171102661596958</v>
      </c>
    </row>
    <row r="688" spans="1:4" s="71" customFormat="1" ht="19.5" customHeight="1">
      <c r="A688" s="244" t="s">
        <v>159</v>
      </c>
      <c r="B688" s="244">
        <v>97</v>
      </c>
      <c r="C688" s="244">
        <v>105</v>
      </c>
      <c r="D688" s="260">
        <f t="shared" si="4"/>
        <v>1.0824742268041236</v>
      </c>
    </row>
    <row r="689" spans="1:4" s="71" customFormat="1" ht="19.5" customHeight="1">
      <c r="A689" s="244" t="s">
        <v>160</v>
      </c>
      <c r="B689" s="244"/>
      <c r="C689" s="244"/>
      <c r="D689" s="260"/>
    </row>
    <row r="690" spans="1:4" s="71" customFormat="1" ht="19.5" customHeight="1">
      <c r="A690" s="244" t="s">
        <v>161</v>
      </c>
      <c r="B690" s="244"/>
      <c r="C690" s="244"/>
      <c r="D690" s="260"/>
    </row>
    <row r="691" spans="1:4" s="71" customFormat="1" ht="19.5" customHeight="1">
      <c r="A691" s="244" t="s">
        <v>199</v>
      </c>
      <c r="B691" s="244"/>
      <c r="C691" s="244"/>
      <c r="D691" s="260"/>
    </row>
    <row r="692" spans="1:4" s="71" customFormat="1" ht="19.5" customHeight="1">
      <c r="A692" s="244" t="s">
        <v>611</v>
      </c>
      <c r="B692" s="244"/>
      <c r="C692" s="244"/>
      <c r="D692" s="260"/>
    </row>
    <row r="693" spans="1:4" s="71" customFormat="1" ht="19.5" customHeight="1">
      <c r="A693" s="244" t="s">
        <v>612</v>
      </c>
      <c r="B693" s="244">
        <v>371</v>
      </c>
      <c r="C693" s="244">
        <v>382</v>
      </c>
      <c r="D693" s="260">
        <f t="shared" si="4"/>
        <v>1.0296495956873315</v>
      </c>
    </row>
    <row r="694" spans="1:4" s="71" customFormat="1" ht="19.5" customHeight="1">
      <c r="A694" s="244" t="s">
        <v>168</v>
      </c>
      <c r="B694" s="244">
        <v>43</v>
      </c>
      <c r="C694" s="244">
        <v>48</v>
      </c>
      <c r="D694" s="260">
        <f t="shared" si="4"/>
        <v>1.1162790697674418</v>
      </c>
    </row>
    <row r="695" spans="1:4" s="71" customFormat="1" ht="19.5" customHeight="1">
      <c r="A695" s="244" t="s">
        <v>613</v>
      </c>
      <c r="B695" s="244">
        <v>15</v>
      </c>
      <c r="C695" s="244"/>
      <c r="D695" s="260">
        <f t="shared" si="4"/>
        <v>0</v>
      </c>
    </row>
    <row r="696" spans="1:4" s="71" customFormat="1" ht="19.5" customHeight="1">
      <c r="A696" s="244" t="s">
        <v>614</v>
      </c>
      <c r="B696" s="244">
        <v>1718</v>
      </c>
      <c r="C696" s="244"/>
      <c r="D696" s="260">
        <f t="shared" si="4"/>
        <v>0</v>
      </c>
    </row>
    <row r="697" spans="1:4" s="71" customFormat="1" ht="19.5" customHeight="1">
      <c r="A697" s="256" t="s">
        <v>615</v>
      </c>
      <c r="B697" s="244">
        <v>85</v>
      </c>
      <c r="C697" s="244"/>
      <c r="D697" s="260">
        <f t="shared" si="4"/>
        <v>0</v>
      </c>
    </row>
    <row r="698" spans="1:4" s="71" customFormat="1" ht="19.5" customHeight="1">
      <c r="A698" s="256" t="s">
        <v>1103</v>
      </c>
      <c r="B698" s="244">
        <f>B699+B709+B713+B722+B727+B734+B740+B743+B746+B747+B748+B754+B755+B756+B771</f>
        <v>7852</v>
      </c>
      <c r="C698" s="244">
        <f>C699+C709+C713+C722+C727+C734+C740+C743+C746+C747+C748+C754+C755+C756+C771</f>
        <v>7561</v>
      </c>
      <c r="D698" s="260">
        <f t="shared" si="4"/>
        <v>0.9629393785022924</v>
      </c>
    </row>
    <row r="699" spans="1:4" s="71" customFormat="1" ht="19.5" customHeight="1">
      <c r="A699" s="256" t="s">
        <v>616</v>
      </c>
      <c r="B699" s="244">
        <f>SUM(B700:B708)</f>
        <v>368</v>
      </c>
      <c r="C699" s="244">
        <f>SUM(C700:C708)</f>
        <v>376</v>
      </c>
      <c r="D699" s="260">
        <f t="shared" si="4"/>
        <v>1.0217391304347827</v>
      </c>
    </row>
    <row r="700" spans="1:4" s="71" customFormat="1" ht="19.5" customHeight="1">
      <c r="A700" s="256" t="s">
        <v>159</v>
      </c>
      <c r="B700" s="244">
        <v>368</v>
      </c>
      <c r="C700" s="244">
        <v>376</v>
      </c>
      <c r="D700" s="260">
        <f t="shared" si="4"/>
        <v>1.0217391304347827</v>
      </c>
    </row>
    <row r="701" spans="1:4" s="71" customFormat="1" ht="19.5" customHeight="1">
      <c r="A701" s="256" t="s">
        <v>160</v>
      </c>
      <c r="B701" s="244"/>
      <c r="C701" s="244"/>
      <c r="D701" s="260"/>
    </row>
    <row r="702" spans="1:4" s="71" customFormat="1" ht="19.5" customHeight="1">
      <c r="A702" s="256" t="s">
        <v>161</v>
      </c>
      <c r="B702" s="244"/>
      <c r="C702" s="244"/>
      <c r="D702" s="260"/>
    </row>
    <row r="703" spans="1:4" s="71" customFormat="1" ht="19.5" customHeight="1">
      <c r="A703" s="256" t="s">
        <v>617</v>
      </c>
      <c r="B703" s="244"/>
      <c r="C703" s="244"/>
      <c r="D703" s="260"/>
    </row>
    <row r="704" spans="1:4" s="71" customFormat="1" ht="19.5" customHeight="1">
      <c r="A704" s="256" t="s">
        <v>618</v>
      </c>
      <c r="B704" s="244"/>
      <c r="C704" s="244"/>
      <c r="D704" s="260"/>
    </row>
    <row r="705" spans="1:4" s="71" customFormat="1" ht="19.5" customHeight="1">
      <c r="A705" s="256" t="s">
        <v>619</v>
      </c>
      <c r="B705" s="244"/>
      <c r="C705" s="244"/>
      <c r="D705" s="260"/>
    </row>
    <row r="706" spans="1:4" s="71" customFormat="1" ht="19.5" customHeight="1">
      <c r="A706" s="256" t="s">
        <v>620</v>
      </c>
      <c r="B706" s="244"/>
      <c r="C706" s="244"/>
      <c r="D706" s="260"/>
    </row>
    <row r="707" spans="1:4" s="71" customFormat="1" ht="19.5" customHeight="1">
      <c r="A707" s="256" t="s">
        <v>621</v>
      </c>
      <c r="B707" s="244"/>
      <c r="C707" s="244"/>
      <c r="D707" s="260"/>
    </row>
    <row r="708" spans="1:4" s="71" customFormat="1" ht="19.5" customHeight="1">
      <c r="A708" s="256" t="s">
        <v>622</v>
      </c>
      <c r="B708" s="244"/>
      <c r="C708" s="244"/>
      <c r="D708" s="260"/>
    </row>
    <row r="709" spans="1:4" s="71" customFormat="1" ht="19.5" customHeight="1">
      <c r="A709" s="256" t="s">
        <v>623</v>
      </c>
      <c r="B709" s="264">
        <f>SUM(B710:B712)</f>
        <v>50</v>
      </c>
      <c r="C709" s="264">
        <f>SUM(C710:C712)</f>
        <v>55</v>
      </c>
      <c r="D709" s="260">
        <f>C709/B709</f>
        <v>1.1</v>
      </c>
    </row>
    <row r="710" spans="1:4" s="71" customFormat="1" ht="19.5" customHeight="1">
      <c r="A710" s="256" t="s">
        <v>624</v>
      </c>
      <c r="B710" s="244">
        <v>50</v>
      </c>
      <c r="C710" s="264">
        <v>55</v>
      </c>
      <c r="D710" s="260">
        <f>C710/B710</f>
        <v>1.1</v>
      </c>
    </row>
    <row r="711" spans="1:4" s="71" customFormat="1" ht="19.5" customHeight="1">
      <c r="A711" s="256" t="s">
        <v>625</v>
      </c>
      <c r="B711" s="265"/>
      <c r="C711" s="265"/>
      <c r="D711" s="260"/>
    </row>
    <row r="712" spans="1:4" s="71" customFormat="1" ht="19.5" customHeight="1">
      <c r="A712" s="256" t="s">
        <v>626</v>
      </c>
      <c r="B712" s="265"/>
      <c r="C712" s="265"/>
      <c r="D712" s="260"/>
    </row>
    <row r="713" spans="1:4" s="71" customFormat="1" ht="19.5" customHeight="1">
      <c r="A713" s="256" t="s">
        <v>627</v>
      </c>
      <c r="B713" s="264">
        <f>SUM(B714:B721)</f>
        <v>2933</v>
      </c>
      <c r="C713" s="264">
        <f>SUM(C714:C721)</f>
        <v>2950</v>
      </c>
      <c r="D713" s="260">
        <f>C713/B713</f>
        <v>1.0057961131946813</v>
      </c>
    </row>
    <row r="714" spans="1:4" s="71" customFormat="1" ht="19.5" customHeight="1">
      <c r="A714" s="256" t="s">
        <v>628</v>
      </c>
      <c r="B714" s="244">
        <v>24</v>
      </c>
      <c r="C714" s="264">
        <v>50</v>
      </c>
      <c r="D714" s="260">
        <f>C714/B714</f>
        <v>2.0833333333333335</v>
      </c>
    </row>
    <row r="715" spans="1:4" s="71" customFormat="1" ht="19.5" customHeight="1">
      <c r="A715" s="256" t="s">
        <v>629</v>
      </c>
      <c r="B715" s="244">
        <v>2364</v>
      </c>
      <c r="C715" s="264">
        <v>2400</v>
      </c>
      <c r="D715" s="260">
        <f>C715/B715</f>
        <v>1.015228426395939</v>
      </c>
    </row>
    <row r="716" spans="1:4" s="71" customFormat="1" ht="19.5" customHeight="1">
      <c r="A716" s="256" t="s">
        <v>630</v>
      </c>
      <c r="B716" s="244"/>
      <c r="C716" s="265"/>
      <c r="D716" s="260"/>
    </row>
    <row r="717" spans="1:4" s="71" customFormat="1" ht="19.5" customHeight="1">
      <c r="A717" s="256" t="s">
        <v>631</v>
      </c>
      <c r="B717" s="244">
        <v>500</v>
      </c>
      <c r="C717" s="264">
        <v>500</v>
      </c>
      <c r="D717" s="260">
        <f>C717/B717</f>
        <v>1</v>
      </c>
    </row>
    <row r="718" spans="1:4" s="71" customFormat="1" ht="19.5" customHeight="1">
      <c r="A718" s="256" t="s">
        <v>632</v>
      </c>
      <c r="B718" s="265"/>
      <c r="C718" s="265"/>
      <c r="D718" s="260"/>
    </row>
    <row r="719" spans="1:4" s="71" customFormat="1" ht="19.5" customHeight="1">
      <c r="A719" s="256" t="s">
        <v>633</v>
      </c>
      <c r="B719" s="265"/>
      <c r="C719" s="265"/>
      <c r="D719" s="260"/>
    </row>
    <row r="720" spans="1:4" s="71" customFormat="1" ht="19.5" customHeight="1">
      <c r="A720" s="256" t="s">
        <v>1395</v>
      </c>
      <c r="B720" s="265"/>
      <c r="C720" s="265"/>
      <c r="D720" s="260"/>
    </row>
    <row r="721" spans="1:4" s="71" customFormat="1" ht="19.5" customHeight="1">
      <c r="A721" s="256" t="s">
        <v>634</v>
      </c>
      <c r="B721" s="244">
        <v>45</v>
      </c>
      <c r="C721" s="264"/>
      <c r="D721" s="260">
        <f>C721/B721</f>
        <v>0</v>
      </c>
    </row>
    <row r="722" spans="1:4" s="71" customFormat="1" ht="19.5" customHeight="1">
      <c r="A722" s="256" t="s">
        <v>635</v>
      </c>
      <c r="B722" s="264">
        <f>SUM(B723:B726)</f>
        <v>3077</v>
      </c>
      <c r="C722" s="264">
        <f>SUM(C723:C726)</f>
        <v>3105</v>
      </c>
      <c r="D722" s="260">
        <f>C722/B722</f>
        <v>1.0090997725056874</v>
      </c>
    </row>
    <row r="723" spans="1:4" s="71" customFormat="1" ht="19.5" customHeight="1">
      <c r="A723" s="256" t="s">
        <v>636</v>
      </c>
      <c r="B723" s="265"/>
      <c r="C723" s="265"/>
      <c r="D723" s="260"/>
    </row>
    <row r="724" spans="1:4" s="71" customFormat="1" ht="19.5" customHeight="1">
      <c r="A724" s="256" t="s">
        <v>637</v>
      </c>
      <c r="B724" s="244">
        <v>3077</v>
      </c>
      <c r="C724" s="264">
        <v>3105</v>
      </c>
      <c r="D724" s="260">
        <f>C724/B724</f>
        <v>1.0090997725056874</v>
      </c>
    </row>
    <row r="725" spans="1:4" s="71" customFormat="1" ht="19.5" customHeight="1">
      <c r="A725" s="256" t="s">
        <v>638</v>
      </c>
      <c r="B725" s="265"/>
      <c r="C725" s="265"/>
      <c r="D725" s="260"/>
    </row>
    <row r="726" spans="1:4" s="71" customFormat="1" ht="19.5" customHeight="1">
      <c r="A726" s="256" t="s">
        <v>639</v>
      </c>
      <c r="B726" s="265"/>
      <c r="C726" s="265"/>
      <c r="D726" s="260"/>
    </row>
    <row r="727" spans="1:4" s="71" customFormat="1" ht="19.5" customHeight="1">
      <c r="A727" s="256" t="s">
        <v>640</v>
      </c>
      <c r="B727" s="244">
        <f>SUM(B728:B733)</f>
        <v>291</v>
      </c>
      <c r="C727" s="244">
        <f>SUM(C728:C733)</f>
        <v>305</v>
      </c>
      <c r="D727" s="260">
        <f>C727/B727</f>
        <v>1.0481099656357389</v>
      </c>
    </row>
    <row r="728" spans="1:4" s="71" customFormat="1" ht="19.5" customHeight="1">
      <c r="A728" s="256" t="s">
        <v>641</v>
      </c>
      <c r="B728" s="244">
        <v>272</v>
      </c>
      <c r="C728" s="244">
        <v>280</v>
      </c>
      <c r="D728" s="260">
        <f>C728/B728</f>
        <v>1.0294117647058822</v>
      </c>
    </row>
    <row r="729" spans="1:4" s="71" customFormat="1" ht="19.5" customHeight="1">
      <c r="A729" s="256" t="s">
        <v>642</v>
      </c>
      <c r="B729" s="244">
        <v>19</v>
      </c>
      <c r="C729" s="244">
        <v>25</v>
      </c>
      <c r="D729" s="260">
        <f>C729/B729</f>
        <v>1.3157894736842106</v>
      </c>
    </row>
    <row r="730" spans="1:4" s="71" customFormat="1" ht="19.5" customHeight="1">
      <c r="A730" s="256" t="s">
        <v>643</v>
      </c>
      <c r="B730" s="244"/>
      <c r="C730" s="244"/>
      <c r="D730" s="260"/>
    </row>
    <row r="731" spans="1:4" s="71" customFormat="1" ht="19.5" customHeight="1">
      <c r="A731" s="256" t="s">
        <v>1104</v>
      </c>
      <c r="B731" s="244"/>
      <c r="C731" s="244"/>
      <c r="D731" s="260"/>
    </row>
    <row r="732" spans="1:4" s="71" customFormat="1" ht="19.5" customHeight="1">
      <c r="A732" s="256" t="s">
        <v>644</v>
      </c>
      <c r="B732" s="244"/>
      <c r="C732" s="244"/>
      <c r="D732" s="260"/>
    </row>
    <row r="733" spans="1:4" s="71" customFormat="1" ht="19.5" customHeight="1">
      <c r="A733" s="256" t="s">
        <v>645</v>
      </c>
      <c r="B733" s="244"/>
      <c r="C733" s="244"/>
      <c r="D733" s="260"/>
    </row>
    <row r="734" spans="1:4" s="71" customFormat="1" ht="19.5" customHeight="1">
      <c r="A734" s="256" t="s">
        <v>1396</v>
      </c>
      <c r="B734" s="244">
        <f>SUM(B735:B739)</f>
        <v>757</v>
      </c>
      <c r="C734" s="244">
        <f>SUM(C735:C739)</f>
        <v>770</v>
      </c>
      <c r="D734" s="260">
        <f>C734/B734</f>
        <v>1.0171730515191546</v>
      </c>
    </row>
    <row r="735" spans="1:4" s="71" customFormat="1" ht="19.5" customHeight="1">
      <c r="A735" s="256" t="s">
        <v>646</v>
      </c>
      <c r="B735" s="244">
        <v>318</v>
      </c>
      <c r="C735" s="244">
        <v>325</v>
      </c>
      <c r="D735" s="260">
        <f>C735/B735</f>
        <v>1.0220125786163523</v>
      </c>
    </row>
    <row r="736" spans="1:4" s="71" customFormat="1" ht="19.5" customHeight="1">
      <c r="A736" s="256" t="s">
        <v>647</v>
      </c>
      <c r="B736" s="244">
        <v>239</v>
      </c>
      <c r="C736" s="244">
        <v>245</v>
      </c>
      <c r="D736" s="260">
        <f>C736/B736</f>
        <v>1.0251046025104602</v>
      </c>
    </row>
    <row r="737" spans="1:4" s="71" customFormat="1" ht="19.5" customHeight="1">
      <c r="A737" s="256" t="s">
        <v>648</v>
      </c>
      <c r="B737" s="244"/>
      <c r="C737" s="244"/>
      <c r="D737" s="260"/>
    </row>
    <row r="738" spans="1:4" s="71" customFormat="1" ht="19.5" customHeight="1">
      <c r="A738" s="256" t="s">
        <v>649</v>
      </c>
      <c r="B738" s="244"/>
      <c r="C738" s="244"/>
      <c r="D738" s="260"/>
    </row>
    <row r="739" spans="1:4" s="71" customFormat="1" ht="19.5" customHeight="1">
      <c r="A739" s="256" t="s">
        <v>1397</v>
      </c>
      <c r="B739" s="244">
        <v>200</v>
      </c>
      <c r="C739" s="244">
        <v>200</v>
      </c>
      <c r="D739" s="260">
        <f>C739/B739</f>
        <v>1</v>
      </c>
    </row>
    <row r="740" spans="1:4" s="71" customFormat="1" ht="19.5" customHeight="1">
      <c r="A740" s="256" t="s">
        <v>650</v>
      </c>
      <c r="B740" s="244">
        <f>SUM(B741:B742)</f>
        <v>0</v>
      </c>
      <c r="C740" s="244">
        <f>SUM(C741:C742)</f>
        <v>0</v>
      </c>
      <c r="D740" s="260"/>
    </row>
    <row r="741" spans="1:4" s="71" customFormat="1" ht="19.5" customHeight="1">
      <c r="A741" s="256" t="s">
        <v>651</v>
      </c>
      <c r="B741" s="244"/>
      <c r="C741" s="244"/>
      <c r="D741" s="260"/>
    </row>
    <row r="742" spans="1:4" s="71" customFormat="1" ht="19.5" customHeight="1">
      <c r="A742" s="256" t="s">
        <v>652</v>
      </c>
      <c r="B742" s="244"/>
      <c r="C742" s="244"/>
      <c r="D742" s="260"/>
    </row>
    <row r="743" spans="1:4" s="71" customFormat="1" ht="19.5" customHeight="1">
      <c r="A743" s="256" t="s">
        <v>653</v>
      </c>
      <c r="B743" s="244">
        <f>SUM(B744:B745)</f>
        <v>0</v>
      </c>
      <c r="C743" s="244">
        <f>SUM(C744:C745)</f>
        <v>0</v>
      </c>
      <c r="D743" s="260"/>
    </row>
    <row r="744" spans="1:4" s="71" customFormat="1" ht="19.5" customHeight="1">
      <c r="A744" s="256" t="s">
        <v>654</v>
      </c>
      <c r="B744" s="244"/>
      <c r="C744" s="244"/>
      <c r="D744" s="260"/>
    </row>
    <row r="745" spans="1:4" s="71" customFormat="1" ht="19.5" customHeight="1">
      <c r="A745" s="256" t="s">
        <v>655</v>
      </c>
      <c r="B745" s="244"/>
      <c r="C745" s="244"/>
      <c r="D745" s="260"/>
    </row>
    <row r="746" spans="1:4" s="71" customFormat="1" ht="19.5" customHeight="1">
      <c r="A746" s="256" t="s">
        <v>656</v>
      </c>
      <c r="B746" s="244"/>
      <c r="C746" s="244"/>
      <c r="D746" s="260"/>
    </row>
    <row r="747" spans="1:4" s="71" customFormat="1" ht="19.5" customHeight="1">
      <c r="A747" s="256" t="s">
        <v>657</v>
      </c>
      <c r="B747" s="244">
        <v>99</v>
      </c>
      <c r="C747" s="244"/>
      <c r="D747" s="260">
        <f>C747/B747</f>
        <v>0</v>
      </c>
    </row>
    <row r="748" spans="1:4" s="71" customFormat="1" ht="19.5" customHeight="1">
      <c r="A748" s="256" t="s">
        <v>658</v>
      </c>
      <c r="B748" s="244">
        <f>SUM(B749:B753)</f>
        <v>0</v>
      </c>
      <c r="C748" s="244">
        <f>SUM(C749:C753)</f>
        <v>0</v>
      </c>
      <c r="D748" s="260"/>
    </row>
    <row r="749" spans="1:4" s="71" customFormat="1" ht="19.5" customHeight="1">
      <c r="A749" s="256" t="s">
        <v>1105</v>
      </c>
      <c r="B749" s="244"/>
      <c r="C749" s="244"/>
      <c r="D749" s="260"/>
    </row>
    <row r="750" spans="1:4" s="71" customFormat="1" ht="19.5" customHeight="1">
      <c r="A750" s="256" t="s">
        <v>1106</v>
      </c>
      <c r="B750" s="244"/>
      <c r="C750" s="244"/>
      <c r="D750" s="260"/>
    </row>
    <row r="751" spans="1:4" s="71" customFormat="1" ht="19.5" customHeight="1">
      <c r="A751" s="256" t="s">
        <v>1107</v>
      </c>
      <c r="B751" s="244"/>
      <c r="C751" s="244"/>
      <c r="D751" s="260"/>
    </row>
    <row r="752" spans="1:4" s="71" customFormat="1" ht="19.5" customHeight="1">
      <c r="A752" s="256" t="s">
        <v>1108</v>
      </c>
      <c r="B752" s="244"/>
      <c r="C752" s="244"/>
      <c r="D752" s="260"/>
    </row>
    <row r="753" spans="1:4" s="71" customFormat="1" ht="19.5" customHeight="1">
      <c r="A753" s="256" t="s">
        <v>1109</v>
      </c>
      <c r="B753" s="244"/>
      <c r="C753" s="244"/>
      <c r="D753" s="260"/>
    </row>
    <row r="754" spans="1:4" s="71" customFormat="1" ht="19.5" customHeight="1">
      <c r="A754" s="256" t="s">
        <v>659</v>
      </c>
      <c r="B754" s="244"/>
      <c r="C754" s="244"/>
      <c r="D754" s="260"/>
    </row>
    <row r="755" spans="1:4" s="71" customFormat="1" ht="19.5" customHeight="1">
      <c r="A755" s="256" t="s">
        <v>660</v>
      </c>
      <c r="B755" s="244"/>
      <c r="C755" s="244"/>
      <c r="D755" s="260"/>
    </row>
    <row r="756" spans="1:4" s="71" customFormat="1" ht="19.5" customHeight="1">
      <c r="A756" s="256" t="s">
        <v>661</v>
      </c>
      <c r="B756" s="244">
        <f>SUM(B757:B770)</f>
        <v>0</v>
      </c>
      <c r="C756" s="244">
        <f>SUM(C757:C770)</f>
        <v>0</v>
      </c>
      <c r="D756" s="260"/>
    </row>
    <row r="757" spans="1:4" s="71" customFormat="1" ht="19.5" customHeight="1">
      <c r="A757" s="256" t="s">
        <v>159</v>
      </c>
      <c r="B757" s="244"/>
      <c r="C757" s="244"/>
      <c r="D757" s="260"/>
    </row>
    <row r="758" spans="1:4" s="71" customFormat="1" ht="19.5" customHeight="1">
      <c r="A758" s="256" t="s">
        <v>160</v>
      </c>
      <c r="B758" s="244"/>
      <c r="C758" s="244"/>
      <c r="D758" s="260"/>
    </row>
    <row r="759" spans="1:4" s="71" customFormat="1" ht="19.5" customHeight="1">
      <c r="A759" s="256" t="s">
        <v>161</v>
      </c>
      <c r="B759" s="244"/>
      <c r="C759" s="244"/>
      <c r="D759" s="260"/>
    </row>
    <row r="760" spans="1:4" s="71" customFormat="1" ht="19.5" customHeight="1">
      <c r="A760" s="256" t="s">
        <v>662</v>
      </c>
      <c r="B760" s="244"/>
      <c r="C760" s="244"/>
      <c r="D760" s="260"/>
    </row>
    <row r="761" spans="1:4" s="71" customFormat="1" ht="19.5" customHeight="1">
      <c r="A761" s="256" t="s">
        <v>663</v>
      </c>
      <c r="B761" s="244"/>
      <c r="C761" s="244"/>
      <c r="D761" s="260"/>
    </row>
    <row r="762" spans="1:4" s="71" customFormat="1" ht="19.5" customHeight="1">
      <c r="A762" s="256" t="s">
        <v>664</v>
      </c>
      <c r="B762" s="244"/>
      <c r="C762" s="244"/>
      <c r="D762" s="260"/>
    </row>
    <row r="763" spans="1:4" s="71" customFormat="1" ht="19.5" customHeight="1">
      <c r="A763" s="256" t="s">
        <v>665</v>
      </c>
      <c r="B763" s="244"/>
      <c r="C763" s="244"/>
      <c r="D763" s="260"/>
    </row>
    <row r="764" spans="1:4" s="71" customFormat="1" ht="19.5" customHeight="1">
      <c r="A764" s="256" t="s">
        <v>666</v>
      </c>
      <c r="B764" s="244"/>
      <c r="C764" s="244"/>
      <c r="D764" s="260"/>
    </row>
    <row r="765" spans="1:4" s="71" customFormat="1" ht="19.5" customHeight="1">
      <c r="A765" s="256" t="s">
        <v>667</v>
      </c>
      <c r="B765" s="244"/>
      <c r="C765" s="244"/>
      <c r="D765" s="260"/>
    </row>
    <row r="766" spans="1:4" s="71" customFormat="1" ht="19.5" customHeight="1">
      <c r="A766" s="256" t="s">
        <v>668</v>
      </c>
      <c r="B766" s="244"/>
      <c r="C766" s="244"/>
      <c r="D766" s="260"/>
    </row>
    <row r="767" spans="1:4" s="71" customFormat="1" ht="19.5" customHeight="1">
      <c r="A767" s="256" t="s">
        <v>199</v>
      </c>
      <c r="B767" s="244"/>
      <c r="C767" s="244"/>
      <c r="D767" s="260"/>
    </row>
    <row r="768" spans="1:4" s="71" customFormat="1" ht="19.5" customHeight="1">
      <c r="A768" s="256" t="s">
        <v>669</v>
      </c>
      <c r="B768" s="244"/>
      <c r="C768" s="244"/>
      <c r="D768" s="260"/>
    </row>
    <row r="769" spans="1:4" s="71" customFormat="1" ht="19.5" customHeight="1">
      <c r="A769" s="256" t="s">
        <v>168</v>
      </c>
      <c r="B769" s="244"/>
      <c r="C769" s="244"/>
      <c r="D769" s="260"/>
    </row>
    <row r="770" spans="1:4" s="71" customFormat="1" ht="19.5" customHeight="1">
      <c r="A770" s="256" t="s">
        <v>670</v>
      </c>
      <c r="B770" s="244"/>
      <c r="C770" s="244"/>
      <c r="D770" s="260"/>
    </row>
    <row r="771" spans="1:4" s="71" customFormat="1" ht="19.5" customHeight="1">
      <c r="A771" s="256" t="s">
        <v>671</v>
      </c>
      <c r="B771" s="244">
        <v>277</v>
      </c>
      <c r="C771" s="244"/>
      <c r="D771" s="260">
        <f>C771/B771</f>
        <v>0</v>
      </c>
    </row>
    <row r="772" spans="1:4" s="71" customFormat="1" ht="19.5" customHeight="1">
      <c r="A772" s="256" t="s">
        <v>1110</v>
      </c>
      <c r="B772" s="244">
        <f>B773+B784+B785+B788+B789+B790</f>
        <v>11338</v>
      </c>
      <c r="C772" s="244">
        <f>C773+C784+C785+C788+C789+C790</f>
        <v>10130</v>
      </c>
      <c r="D772" s="260">
        <f>C772/B772</f>
        <v>0.8934556359146234</v>
      </c>
    </row>
    <row r="773" spans="1:4" s="71" customFormat="1" ht="19.5" customHeight="1">
      <c r="A773" s="256" t="s">
        <v>672</v>
      </c>
      <c r="B773" s="244">
        <f>SUM(B774:B783)</f>
        <v>964</v>
      </c>
      <c r="C773" s="244">
        <f>SUM(C774:C783)</f>
        <v>905</v>
      </c>
      <c r="D773" s="260">
        <f aca="true" t="shared" si="5" ref="D773:D830">C773/B773</f>
        <v>0.9387966804979253</v>
      </c>
    </row>
    <row r="774" spans="1:4" s="71" customFormat="1" ht="19.5" customHeight="1">
      <c r="A774" s="256" t="s">
        <v>159</v>
      </c>
      <c r="B774" s="244">
        <v>262</v>
      </c>
      <c r="C774" s="244">
        <v>275</v>
      </c>
      <c r="D774" s="260">
        <f t="shared" si="5"/>
        <v>1.049618320610687</v>
      </c>
    </row>
    <row r="775" spans="1:4" s="71" customFormat="1" ht="19.5" customHeight="1">
      <c r="A775" s="256" t="s">
        <v>160</v>
      </c>
      <c r="B775" s="244"/>
      <c r="C775" s="244"/>
      <c r="D775" s="260"/>
    </row>
    <row r="776" spans="1:4" s="71" customFormat="1" ht="19.5" customHeight="1">
      <c r="A776" s="256" t="s">
        <v>161</v>
      </c>
      <c r="B776" s="244"/>
      <c r="C776" s="244"/>
      <c r="D776" s="260"/>
    </row>
    <row r="777" spans="1:4" s="71" customFormat="1" ht="19.5" customHeight="1">
      <c r="A777" s="256" t="s">
        <v>673</v>
      </c>
      <c r="B777" s="244">
        <v>186</v>
      </c>
      <c r="C777" s="244">
        <v>195</v>
      </c>
      <c r="D777" s="260">
        <f t="shared" si="5"/>
        <v>1.0483870967741935</v>
      </c>
    </row>
    <row r="778" spans="1:4" s="71" customFormat="1" ht="19.5" customHeight="1">
      <c r="A778" s="256" t="s">
        <v>674</v>
      </c>
      <c r="B778" s="244"/>
      <c r="C778" s="244"/>
      <c r="D778" s="260"/>
    </row>
    <row r="779" spans="1:4" s="71" customFormat="1" ht="19.5" customHeight="1">
      <c r="A779" s="256" t="s">
        <v>675</v>
      </c>
      <c r="B779" s="244"/>
      <c r="C779" s="244"/>
      <c r="D779" s="260"/>
    </row>
    <row r="780" spans="1:4" s="71" customFormat="1" ht="19.5" customHeight="1">
      <c r="A780" s="256" t="s">
        <v>676</v>
      </c>
      <c r="B780" s="244">
        <v>234</v>
      </c>
      <c r="C780" s="244">
        <v>240</v>
      </c>
      <c r="D780" s="260">
        <f t="shared" si="5"/>
        <v>1.0256410256410255</v>
      </c>
    </row>
    <row r="781" spans="1:4" s="71" customFormat="1" ht="19.5" customHeight="1">
      <c r="A781" s="256" t="s">
        <v>677</v>
      </c>
      <c r="B781" s="244"/>
      <c r="C781" s="244"/>
      <c r="D781" s="260"/>
    </row>
    <row r="782" spans="1:4" s="71" customFormat="1" ht="19.5" customHeight="1">
      <c r="A782" s="256" t="s">
        <v>678</v>
      </c>
      <c r="B782" s="244"/>
      <c r="C782" s="244"/>
      <c r="D782" s="260"/>
    </row>
    <row r="783" spans="1:4" s="71" customFormat="1" ht="19.5" customHeight="1">
      <c r="A783" s="256" t="s">
        <v>679</v>
      </c>
      <c r="B783" s="244">
        <v>282</v>
      </c>
      <c r="C783" s="244">
        <v>195</v>
      </c>
      <c r="D783" s="260">
        <f t="shared" si="5"/>
        <v>0.6914893617021277</v>
      </c>
    </row>
    <row r="784" spans="1:4" s="71" customFormat="1" ht="19.5" customHeight="1">
      <c r="A784" s="256" t="s">
        <v>680</v>
      </c>
      <c r="B784" s="244">
        <v>3</v>
      </c>
      <c r="C784" s="244"/>
      <c r="D784" s="260">
        <f t="shared" si="5"/>
        <v>0</v>
      </c>
    </row>
    <row r="785" spans="1:4" s="71" customFormat="1" ht="19.5" customHeight="1">
      <c r="A785" s="256" t="s">
        <v>681</v>
      </c>
      <c r="B785" s="244">
        <f>SUM(B786:B787)</f>
        <v>9163</v>
      </c>
      <c r="C785" s="244">
        <f>SUM(C786:C787)</f>
        <v>9225</v>
      </c>
      <c r="D785" s="260">
        <f t="shared" si="5"/>
        <v>1.0067663429007967</v>
      </c>
    </row>
    <row r="786" spans="1:4" s="71" customFormat="1" ht="19.5" customHeight="1">
      <c r="A786" s="256" t="s">
        <v>682</v>
      </c>
      <c r="B786" s="244">
        <v>8875</v>
      </c>
      <c r="C786" s="244">
        <v>8915</v>
      </c>
      <c r="D786" s="260">
        <f t="shared" si="5"/>
        <v>1.0045070422535212</v>
      </c>
    </row>
    <row r="787" spans="1:4" s="71" customFormat="1" ht="19.5" customHeight="1">
      <c r="A787" s="256" t="s">
        <v>683</v>
      </c>
      <c r="B787" s="244">
        <v>288</v>
      </c>
      <c r="C787" s="244">
        <v>310</v>
      </c>
      <c r="D787" s="260">
        <f t="shared" si="5"/>
        <v>1.0763888888888888</v>
      </c>
    </row>
    <row r="788" spans="1:4" s="71" customFormat="1" ht="19.5" customHeight="1">
      <c r="A788" s="256" t="s">
        <v>684</v>
      </c>
      <c r="B788" s="244">
        <v>1069</v>
      </c>
      <c r="C788" s="244"/>
      <c r="D788" s="260">
        <f t="shared" si="5"/>
        <v>0</v>
      </c>
    </row>
    <row r="789" spans="1:4" s="71" customFormat="1" ht="19.5" customHeight="1">
      <c r="A789" s="256" t="s">
        <v>685</v>
      </c>
      <c r="B789" s="244">
        <v>139</v>
      </c>
      <c r="C789" s="244"/>
      <c r="D789" s="260">
        <f t="shared" si="5"/>
        <v>0</v>
      </c>
    </row>
    <row r="790" spans="1:4" s="71" customFormat="1" ht="19.5" customHeight="1">
      <c r="A790" s="256" t="s">
        <v>686</v>
      </c>
      <c r="B790" s="244"/>
      <c r="C790" s="244"/>
      <c r="D790" s="260"/>
    </row>
    <row r="791" spans="1:4" s="71" customFormat="1" ht="19.5" customHeight="1">
      <c r="A791" s="256" t="s">
        <v>1111</v>
      </c>
      <c r="B791" s="244">
        <f>B792+B818+B843+B871+B882+B889+B896+B899</f>
        <v>74501</v>
      </c>
      <c r="C791" s="244">
        <f>C792+C818+C843+C871+C882+C889+C896+C899</f>
        <v>79691</v>
      </c>
      <c r="D791" s="260">
        <f t="shared" si="5"/>
        <v>1.069663494449739</v>
      </c>
    </row>
    <row r="792" spans="1:4" s="71" customFormat="1" ht="19.5" customHeight="1">
      <c r="A792" s="256" t="s">
        <v>1398</v>
      </c>
      <c r="B792" s="244">
        <f>SUM(B793:B817)</f>
        <v>5312</v>
      </c>
      <c r="C792" s="244">
        <f>SUM(C793:C817)</f>
        <v>11030</v>
      </c>
      <c r="D792" s="260">
        <f t="shared" si="5"/>
        <v>2.0764307228915664</v>
      </c>
    </row>
    <row r="793" spans="1:4" s="71" customFormat="1" ht="19.5" customHeight="1">
      <c r="A793" s="256" t="s">
        <v>159</v>
      </c>
      <c r="B793" s="244">
        <v>855</v>
      </c>
      <c r="C793" s="244">
        <v>895</v>
      </c>
      <c r="D793" s="260">
        <f t="shared" si="5"/>
        <v>1.0467836257309941</v>
      </c>
    </row>
    <row r="794" spans="1:4" s="71" customFormat="1" ht="19.5" customHeight="1">
      <c r="A794" s="256" t="s">
        <v>160</v>
      </c>
      <c r="B794" s="244"/>
      <c r="C794" s="244"/>
      <c r="D794" s="260"/>
    </row>
    <row r="795" spans="1:4" s="71" customFormat="1" ht="19.5" customHeight="1">
      <c r="A795" s="256" t="s">
        <v>161</v>
      </c>
      <c r="B795" s="244"/>
      <c r="C795" s="244"/>
      <c r="D795" s="260"/>
    </row>
    <row r="796" spans="1:4" s="71" customFormat="1" ht="19.5" customHeight="1">
      <c r="A796" s="256" t="s">
        <v>168</v>
      </c>
      <c r="B796" s="244">
        <v>2349</v>
      </c>
      <c r="C796" s="244">
        <v>2440</v>
      </c>
      <c r="D796" s="260">
        <f t="shared" si="5"/>
        <v>1.038739889314602</v>
      </c>
    </row>
    <row r="797" spans="1:4" s="71" customFormat="1" ht="19.5" customHeight="1">
      <c r="A797" s="256" t="s">
        <v>688</v>
      </c>
      <c r="B797" s="244"/>
      <c r="C797" s="244"/>
      <c r="D797" s="260"/>
    </row>
    <row r="798" spans="1:4" s="71" customFormat="1" ht="19.5" customHeight="1">
      <c r="A798" s="256" t="s">
        <v>689</v>
      </c>
      <c r="B798" s="244"/>
      <c r="C798" s="244"/>
      <c r="D798" s="260"/>
    </row>
    <row r="799" spans="1:4" s="71" customFormat="1" ht="19.5" customHeight="1">
      <c r="A799" s="256" t="s">
        <v>690</v>
      </c>
      <c r="B799" s="244">
        <v>192</v>
      </c>
      <c r="C799" s="244">
        <v>205</v>
      </c>
      <c r="D799" s="260">
        <f t="shared" si="5"/>
        <v>1.0677083333333333</v>
      </c>
    </row>
    <row r="800" spans="1:4" s="72" customFormat="1" ht="19.5" customHeight="1">
      <c r="A800" s="256" t="s">
        <v>691</v>
      </c>
      <c r="B800" s="244">
        <v>18</v>
      </c>
      <c r="C800" s="244">
        <v>20</v>
      </c>
      <c r="D800" s="260">
        <f t="shared" si="5"/>
        <v>1.1111111111111112</v>
      </c>
    </row>
    <row r="801" spans="1:4" s="71" customFormat="1" ht="19.5" customHeight="1">
      <c r="A801" s="256" t="s">
        <v>692</v>
      </c>
      <c r="B801" s="244">
        <v>184</v>
      </c>
      <c r="C801" s="244">
        <v>195</v>
      </c>
      <c r="D801" s="260">
        <f t="shared" si="5"/>
        <v>1.059782608695652</v>
      </c>
    </row>
    <row r="802" spans="1:4" s="71" customFormat="1" ht="19.5" customHeight="1">
      <c r="A802" s="256" t="s">
        <v>693</v>
      </c>
      <c r="B802" s="244"/>
      <c r="C802" s="244"/>
      <c r="D802" s="260"/>
    </row>
    <row r="803" spans="1:4" s="71" customFormat="1" ht="19.5" customHeight="1">
      <c r="A803" s="256" t="s">
        <v>726</v>
      </c>
      <c r="B803" s="244">
        <v>230</v>
      </c>
      <c r="C803" s="244">
        <v>235</v>
      </c>
      <c r="D803" s="260">
        <f t="shared" si="5"/>
        <v>1.0217391304347827</v>
      </c>
    </row>
    <row r="804" spans="1:4" s="71" customFormat="1" ht="19.5" customHeight="1">
      <c r="A804" s="256" t="s">
        <v>694</v>
      </c>
      <c r="B804" s="244"/>
      <c r="C804" s="244"/>
      <c r="D804" s="260"/>
    </row>
    <row r="805" spans="1:4" s="71" customFormat="1" ht="19.5" customHeight="1">
      <c r="A805" s="256" t="s">
        <v>695</v>
      </c>
      <c r="B805" s="244"/>
      <c r="C805" s="244"/>
      <c r="D805" s="260"/>
    </row>
    <row r="806" spans="1:4" s="71" customFormat="1" ht="19.5" customHeight="1">
      <c r="A806" s="256" t="s">
        <v>696</v>
      </c>
      <c r="B806" s="244"/>
      <c r="C806" s="244"/>
      <c r="D806" s="260"/>
    </row>
    <row r="807" spans="1:4" s="71" customFormat="1" ht="19.5" customHeight="1">
      <c r="A807" s="256" t="s">
        <v>697</v>
      </c>
      <c r="B807" s="244"/>
      <c r="C807" s="244"/>
      <c r="D807" s="260"/>
    </row>
    <row r="808" spans="1:4" s="71" customFormat="1" ht="19.5" customHeight="1">
      <c r="A808" s="256" t="s">
        <v>698</v>
      </c>
      <c r="B808" s="244">
        <v>372</v>
      </c>
      <c r="C808" s="244">
        <v>380</v>
      </c>
      <c r="D808" s="260">
        <f t="shared" si="5"/>
        <v>1.021505376344086</v>
      </c>
    </row>
    <row r="809" spans="1:4" s="71" customFormat="1" ht="19.5" customHeight="1">
      <c r="A809" s="256" t="s">
        <v>699</v>
      </c>
      <c r="B809" s="244"/>
      <c r="C809" s="244"/>
      <c r="D809" s="260"/>
    </row>
    <row r="810" spans="1:4" s="71" customFormat="1" ht="19.5" customHeight="1">
      <c r="A810" s="256" t="s">
        <v>700</v>
      </c>
      <c r="B810" s="244">
        <v>143</v>
      </c>
      <c r="C810" s="244">
        <v>145</v>
      </c>
      <c r="D810" s="260">
        <f t="shared" si="5"/>
        <v>1.013986013986014</v>
      </c>
    </row>
    <row r="811" spans="1:4" s="71" customFormat="1" ht="19.5" customHeight="1">
      <c r="A811" s="256" t="s">
        <v>701</v>
      </c>
      <c r="B811" s="244"/>
      <c r="C811" s="244">
        <v>6000</v>
      </c>
      <c r="D811" s="260"/>
    </row>
    <row r="812" spans="1:4" s="71" customFormat="1" ht="19.5" customHeight="1">
      <c r="A812" s="256" t="s">
        <v>702</v>
      </c>
      <c r="B812" s="244"/>
      <c r="C812" s="244"/>
      <c r="D812" s="260"/>
    </row>
    <row r="813" spans="1:4" s="71" customFormat="1" ht="19.5" customHeight="1">
      <c r="A813" s="256" t="s">
        <v>703</v>
      </c>
      <c r="B813" s="244">
        <v>461</v>
      </c>
      <c r="C813" s="244">
        <v>500</v>
      </c>
      <c r="D813" s="260">
        <f t="shared" si="5"/>
        <v>1.0845986984815619</v>
      </c>
    </row>
    <row r="814" spans="1:4" s="71" customFormat="1" ht="19.5" customHeight="1">
      <c r="A814" s="256" t="s">
        <v>704</v>
      </c>
      <c r="B814" s="244"/>
      <c r="C814" s="244"/>
      <c r="D814" s="260"/>
    </row>
    <row r="815" spans="1:4" s="71" customFormat="1" ht="19.5" customHeight="1">
      <c r="A815" s="256" t="s">
        <v>705</v>
      </c>
      <c r="B815" s="244">
        <v>13</v>
      </c>
      <c r="C815" s="244">
        <v>15</v>
      </c>
      <c r="D815" s="260">
        <f t="shared" si="5"/>
        <v>1.1538461538461537</v>
      </c>
    </row>
    <row r="816" spans="1:4" s="71" customFormat="1" ht="19.5" customHeight="1">
      <c r="A816" s="256" t="s">
        <v>1399</v>
      </c>
      <c r="B816" s="244"/>
      <c r="C816" s="244"/>
      <c r="D816" s="260"/>
    </row>
    <row r="817" spans="1:4" s="71" customFormat="1" ht="19.5" customHeight="1">
      <c r="A817" s="256" t="s">
        <v>706</v>
      </c>
      <c r="B817" s="244">
        <v>495</v>
      </c>
      <c r="C817" s="244"/>
      <c r="D817" s="260">
        <f t="shared" si="5"/>
        <v>0</v>
      </c>
    </row>
    <row r="818" spans="1:4" s="71" customFormat="1" ht="19.5" customHeight="1">
      <c r="A818" s="256" t="s">
        <v>707</v>
      </c>
      <c r="B818" s="244">
        <f>SUM(B819:B842)</f>
        <v>8144</v>
      </c>
      <c r="C818" s="244">
        <f>SUM(C819:C842)</f>
        <v>8381</v>
      </c>
      <c r="D818" s="260">
        <f t="shared" si="5"/>
        <v>1.0291011787819253</v>
      </c>
    </row>
    <row r="819" spans="1:4" s="71" customFormat="1" ht="19.5" customHeight="1">
      <c r="A819" s="256" t="s">
        <v>159</v>
      </c>
      <c r="B819" s="244">
        <v>154</v>
      </c>
      <c r="C819" s="244">
        <v>165</v>
      </c>
      <c r="D819" s="260">
        <f t="shared" si="5"/>
        <v>1.0714285714285714</v>
      </c>
    </row>
    <row r="820" spans="1:4" s="71" customFormat="1" ht="19.5" customHeight="1">
      <c r="A820" s="256" t="s">
        <v>160</v>
      </c>
      <c r="B820" s="244"/>
      <c r="C820" s="244"/>
      <c r="D820" s="260"/>
    </row>
    <row r="821" spans="1:4" s="71" customFormat="1" ht="19.5" customHeight="1">
      <c r="A821" s="256" t="s">
        <v>161</v>
      </c>
      <c r="B821" s="244"/>
      <c r="C821" s="244"/>
      <c r="D821" s="260"/>
    </row>
    <row r="822" spans="1:4" s="71" customFormat="1" ht="19.5" customHeight="1">
      <c r="A822" s="256" t="s">
        <v>708</v>
      </c>
      <c r="B822" s="244">
        <v>1654</v>
      </c>
      <c r="C822" s="244">
        <v>1720</v>
      </c>
      <c r="D822" s="260">
        <f t="shared" si="5"/>
        <v>1.0399032648125757</v>
      </c>
    </row>
    <row r="823" spans="1:4" s="71" customFormat="1" ht="19.5" customHeight="1">
      <c r="A823" s="256" t="s">
        <v>1400</v>
      </c>
      <c r="B823" s="244">
        <v>4742</v>
      </c>
      <c r="C823" s="244">
        <v>4850</v>
      </c>
      <c r="D823" s="260">
        <f t="shared" si="5"/>
        <v>1.0227752003374104</v>
      </c>
    </row>
    <row r="824" spans="1:4" s="71" customFormat="1" ht="19.5" customHeight="1">
      <c r="A824" s="256" t="s">
        <v>709</v>
      </c>
      <c r="B824" s="244"/>
      <c r="C824" s="244"/>
      <c r="D824" s="260"/>
    </row>
    <row r="825" spans="1:4" s="71" customFormat="1" ht="19.5" customHeight="1">
      <c r="A825" s="256" t="s">
        <v>710</v>
      </c>
      <c r="B825" s="244">
        <v>216</v>
      </c>
      <c r="C825" s="244">
        <v>220</v>
      </c>
      <c r="D825" s="260">
        <f t="shared" si="5"/>
        <v>1.0185185185185186</v>
      </c>
    </row>
    <row r="826" spans="1:4" s="71" customFormat="1" ht="19.5" customHeight="1">
      <c r="A826" s="256" t="s">
        <v>711</v>
      </c>
      <c r="B826" s="244">
        <v>674</v>
      </c>
      <c r="C826" s="244">
        <v>695</v>
      </c>
      <c r="D826" s="260">
        <f t="shared" si="5"/>
        <v>1.0311572700296736</v>
      </c>
    </row>
    <row r="827" spans="1:4" s="71" customFormat="1" ht="19.5" customHeight="1">
      <c r="A827" s="256" t="s">
        <v>712</v>
      </c>
      <c r="B827" s="244"/>
      <c r="C827" s="244"/>
      <c r="D827" s="260"/>
    </row>
    <row r="828" spans="1:4" s="71" customFormat="1" ht="19.5" customHeight="1">
      <c r="A828" s="256" t="s">
        <v>713</v>
      </c>
      <c r="B828" s="244">
        <v>27</v>
      </c>
      <c r="C828" s="244">
        <v>30</v>
      </c>
      <c r="D828" s="260">
        <f t="shared" si="5"/>
        <v>1.1111111111111112</v>
      </c>
    </row>
    <row r="829" spans="1:4" s="71" customFormat="1" ht="19.5" customHeight="1">
      <c r="A829" s="256" t="s">
        <v>714</v>
      </c>
      <c r="B829" s="244"/>
      <c r="C829" s="244"/>
      <c r="D829" s="260"/>
    </row>
    <row r="830" spans="1:4" s="71" customFormat="1" ht="19.5" customHeight="1">
      <c r="A830" s="256" t="s">
        <v>715</v>
      </c>
      <c r="B830" s="244">
        <v>177</v>
      </c>
      <c r="C830" s="244">
        <v>185</v>
      </c>
      <c r="D830" s="260">
        <f t="shared" si="5"/>
        <v>1.0451977401129944</v>
      </c>
    </row>
    <row r="831" spans="1:4" s="71" customFormat="1" ht="19.5" customHeight="1">
      <c r="A831" s="256" t="s">
        <v>716</v>
      </c>
      <c r="B831" s="244"/>
      <c r="C831" s="244"/>
      <c r="D831" s="260"/>
    </row>
    <row r="832" spans="1:4" s="71" customFormat="1" ht="19.5" customHeight="1">
      <c r="A832" s="256" t="s">
        <v>717</v>
      </c>
      <c r="B832" s="244"/>
      <c r="C832" s="244"/>
      <c r="D832" s="260"/>
    </row>
    <row r="833" spans="1:4" s="71" customFormat="1" ht="19.5" customHeight="1">
      <c r="A833" s="256" t="s">
        <v>718</v>
      </c>
      <c r="B833" s="244"/>
      <c r="C833" s="244"/>
      <c r="D833" s="260"/>
    </row>
    <row r="834" spans="1:4" s="71" customFormat="1" ht="19.5" customHeight="1">
      <c r="A834" s="256" t="s">
        <v>719</v>
      </c>
      <c r="B834" s="244"/>
      <c r="C834" s="244"/>
      <c r="D834" s="260"/>
    </row>
    <row r="835" spans="1:4" s="71" customFormat="1" ht="19.5" customHeight="1">
      <c r="A835" s="256" t="s">
        <v>720</v>
      </c>
      <c r="B835" s="244"/>
      <c r="C835" s="244"/>
      <c r="D835" s="260"/>
    </row>
    <row r="836" spans="1:4" s="71" customFormat="1" ht="19.5" customHeight="1">
      <c r="A836" s="256" t="s">
        <v>721</v>
      </c>
      <c r="B836" s="244"/>
      <c r="C836" s="244"/>
      <c r="D836" s="260"/>
    </row>
    <row r="837" spans="1:4" s="71" customFormat="1" ht="19.5" customHeight="1">
      <c r="A837" s="256" t="s">
        <v>722</v>
      </c>
      <c r="B837" s="244"/>
      <c r="C837" s="244"/>
      <c r="D837" s="260"/>
    </row>
    <row r="838" spans="1:4" s="71" customFormat="1" ht="19.5" customHeight="1">
      <c r="A838" s="256" t="s">
        <v>723</v>
      </c>
      <c r="B838" s="244">
        <v>5</v>
      </c>
      <c r="C838" s="244">
        <v>6</v>
      </c>
      <c r="D838" s="260">
        <f aca="true" t="shared" si="6" ref="D838:D895">C838/B838</f>
        <v>1.2</v>
      </c>
    </row>
    <row r="839" spans="1:4" s="71" customFormat="1" ht="19.5" customHeight="1">
      <c r="A839" s="256" t="s">
        <v>724</v>
      </c>
      <c r="B839" s="244"/>
      <c r="C839" s="244"/>
      <c r="D839" s="260"/>
    </row>
    <row r="840" spans="1:4" s="71" customFormat="1" ht="19.5" customHeight="1">
      <c r="A840" s="256" t="s">
        <v>725</v>
      </c>
      <c r="B840" s="244"/>
      <c r="C840" s="244"/>
      <c r="D840" s="260"/>
    </row>
    <row r="841" spans="1:4" s="71" customFormat="1" ht="19.5" customHeight="1">
      <c r="A841" s="256" t="s">
        <v>726</v>
      </c>
      <c r="B841" s="244"/>
      <c r="C841" s="244"/>
      <c r="D841" s="260"/>
    </row>
    <row r="842" spans="1:4" s="71" customFormat="1" ht="19.5" customHeight="1">
      <c r="A842" s="256" t="s">
        <v>727</v>
      </c>
      <c r="B842" s="244">
        <v>495</v>
      </c>
      <c r="C842" s="244">
        <v>510</v>
      </c>
      <c r="D842" s="260">
        <f t="shared" si="6"/>
        <v>1.0303030303030303</v>
      </c>
    </row>
    <row r="843" spans="1:4" s="71" customFormat="1" ht="19.5" customHeight="1">
      <c r="A843" s="256" t="s">
        <v>728</v>
      </c>
      <c r="B843" s="244">
        <f>SUM(B844:B870)</f>
        <v>4561</v>
      </c>
      <c r="C843" s="244">
        <f>SUM(C844:C870)</f>
        <v>4715</v>
      </c>
      <c r="D843" s="260">
        <f t="shared" si="6"/>
        <v>1.033764525323394</v>
      </c>
    </row>
    <row r="844" spans="1:4" s="71" customFormat="1" ht="19.5" customHeight="1">
      <c r="A844" s="256" t="s">
        <v>159</v>
      </c>
      <c r="B844" s="244">
        <v>622</v>
      </c>
      <c r="C844" s="244">
        <v>635</v>
      </c>
      <c r="D844" s="260">
        <f t="shared" si="6"/>
        <v>1.0209003215434083</v>
      </c>
    </row>
    <row r="845" spans="1:4" s="71" customFormat="1" ht="19.5" customHeight="1">
      <c r="A845" s="256" t="s">
        <v>160</v>
      </c>
      <c r="B845" s="244"/>
      <c r="C845" s="244"/>
      <c r="D845" s="260"/>
    </row>
    <row r="846" spans="1:4" s="71" customFormat="1" ht="19.5" customHeight="1">
      <c r="A846" s="256" t="s">
        <v>161</v>
      </c>
      <c r="B846" s="244"/>
      <c r="C846" s="244"/>
      <c r="D846" s="260"/>
    </row>
    <row r="847" spans="1:4" s="71" customFormat="1" ht="19.5" customHeight="1">
      <c r="A847" s="256" t="s">
        <v>729</v>
      </c>
      <c r="B847" s="244">
        <v>269</v>
      </c>
      <c r="C847" s="244">
        <v>280</v>
      </c>
      <c r="D847" s="260">
        <f t="shared" si="6"/>
        <v>1.0408921933085502</v>
      </c>
    </row>
    <row r="848" spans="1:4" s="71" customFormat="1" ht="19.5" customHeight="1">
      <c r="A848" s="256" t="s">
        <v>730</v>
      </c>
      <c r="B848" s="244">
        <v>300</v>
      </c>
      <c r="C848" s="244">
        <v>310</v>
      </c>
      <c r="D848" s="260">
        <f t="shared" si="6"/>
        <v>1.0333333333333334</v>
      </c>
    </row>
    <row r="849" spans="1:4" s="71" customFormat="1" ht="19.5" customHeight="1">
      <c r="A849" s="256" t="s">
        <v>731</v>
      </c>
      <c r="B849" s="244">
        <v>127</v>
      </c>
      <c r="C849" s="244">
        <v>135</v>
      </c>
      <c r="D849" s="260">
        <f t="shared" si="6"/>
        <v>1.062992125984252</v>
      </c>
    </row>
    <row r="850" spans="1:4" s="71" customFormat="1" ht="19.5" customHeight="1">
      <c r="A850" s="256" t="s">
        <v>732</v>
      </c>
      <c r="B850" s="244">
        <v>128</v>
      </c>
      <c r="C850" s="244">
        <v>136</v>
      </c>
      <c r="D850" s="260">
        <f t="shared" si="6"/>
        <v>1.0625</v>
      </c>
    </row>
    <row r="851" spans="1:4" s="71" customFormat="1" ht="19.5" customHeight="1">
      <c r="A851" s="256" t="s">
        <v>733</v>
      </c>
      <c r="B851" s="244"/>
      <c r="C851" s="244"/>
      <c r="D851" s="260"/>
    </row>
    <row r="852" spans="1:4" s="71" customFormat="1" ht="19.5" customHeight="1">
      <c r="A852" s="256" t="s">
        <v>734</v>
      </c>
      <c r="B852" s="244"/>
      <c r="C852" s="244"/>
      <c r="D852" s="260"/>
    </row>
    <row r="853" spans="1:4" s="71" customFormat="1" ht="19.5" customHeight="1">
      <c r="A853" s="256" t="s">
        <v>735</v>
      </c>
      <c r="B853" s="244">
        <v>1893</v>
      </c>
      <c r="C853" s="244">
        <v>1950</v>
      </c>
      <c r="D853" s="260">
        <f t="shared" si="6"/>
        <v>1.0301109350237718</v>
      </c>
    </row>
    <row r="854" spans="1:4" s="71" customFormat="1" ht="19.5" customHeight="1">
      <c r="A854" s="256" t="s">
        <v>736</v>
      </c>
      <c r="B854" s="244">
        <v>162</v>
      </c>
      <c r="C854" s="244">
        <v>170</v>
      </c>
      <c r="D854" s="260">
        <f t="shared" si="6"/>
        <v>1.0493827160493827</v>
      </c>
    </row>
    <row r="855" spans="1:4" s="71" customFormat="1" ht="19.5" customHeight="1">
      <c r="A855" s="256" t="s">
        <v>737</v>
      </c>
      <c r="B855" s="244"/>
      <c r="C855" s="244"/>
      <c r="D855" s="260"/>
    </row>
    <row r="856" spans="1:4" s="71" customFormat="1" ht="19.5" customHeight="1">
      <c r="A856" s="256" t="s">
        <v>738</v>
      </c>
      <c r="B856" s="244"/>
      <c r="C856" s="244"/>
      <c r="D856" s="260"/>
    </row>
    <row r="857" spans="1:4" s="71" customFormat="1" ht="19.5" customHeight="1">
      <c r="A857" s="256" t="s">
        <v>739</v>
      </c>
      <c r="B857" s="244">
        <v>295</v>
      </c>
      <c r="C857" s="244">
        <v>310</v>
      </c>
      <c r="D857" s="260">
        <f t="shared" si="6"/>
        <v>1.0508474576271187</v>
      </c>
    </row>
    <row r="858" spans="1:4" s="71" customFormat="1" ht="19.5" customHeight="1">
      <c r="A858" s="256" t="s">
        <v>740</v>
      </c>
      <c r="B858" s="244">
        <v>190</v>
      </c>
      <c r="C858" s="244">
        <v>195</v>
      </c>
      <c r="D858" s="260">
        <f t="shared" si="6"/>
        <v>1.0263157894736843</v>
      </c>
    </row>
    <row r="859" spans="1:4" s="71" customFormat="1" ht="19.5" customHeight="1">
      <c r="A859" s="256" t="s">
        <v>1401</v>
      </c>
      <c r="B859" s="244"/>
      <c r="C859" s="244"/>
      <c r="D859" s="260"/>
    </row>
    <row r="860" spans="1:4" s="71" customFormat="1" ht="19.5" customHeight="1">
      <c r="A860" s="256" t="s">
        <v>741</v>
      </c>
      <c r="B860" s="244">
        <v>293</v>
      </c>
      <c r="C860" s="244">
        <v>299</v>
      </c>
      <c r="D860" s="260">
        <f t="shared" si="6"/>
        <v>1.0204778156996588</v>
      </c>
    </row>
    <row r="861" spans="1:4" s="71" customFormat="1" ht="19.5" customHeight="1">
      <c r="A861" s="256" t="s">
        <v>742</v>
      </c>
      <c r="B861" s="244"/>
      <c r="C861" s="244"/>
      <c r="D861" s="260"/>
    </row>
    <row r="862" spans="1:4" s="71" customFormat="1" ht="19.5" customHeight="1">
      <c r="A862" s="256" t="s">
        <v>743</v>
      </c>
      <c r="B862" s="244"/>
      <c r="C862" s="244"/>
      <c r="D862" s="260"/>
    </row>
    <row r="863" spans="1:4" s="71" customFormat="1" ht="19.5" customHeight="1">
      <c r="A863" s="256" t="s">
        <v>744</v>
      </c>
      <c r="B863" s="244"/>
      <c r="C863" s="244"/>
      <c r="D863" s="260"/>
    </row>
    <row r="864" spans="1:4" s="71" customFormat="1" ht="19.5" customHeight="1">
      <c r="A864" s="256" t="s">
        <v>745</v>
      </c>
      <c r="B864" s="244"/>
      <c r="C864" s="244"/>
      <c r="D864" s="260"/>
    </row>
    <row r="865" spans="1:4" s="71" customFormat="1" ht="19.5" customHeight="1">
      <c r="A865" s="256" t="s">
        <v>719</v>
      </c>
      <c r="B865" s="244"/>
      <c r="C865" s="244"/>
      <c r="D865" s="260"/>
    </row>
    <row r="866" spans="1:4" s="71" customFormat="1" ht="19.5" customHeight="1">
      <c r="A866" s="256" t="s">
        <v>1402</v>
      </c>
      <c r="B866" s="244"/>
      <c r="C866" s="244"/>
      <c r="D866" s="260"/>
    </row>
    <row r="867" spans="1:4" s="71" customFormat="1" ht="19.5" customHeight="1">
      <c r="A867" s="256" t="s">
        <v>746</v>
      </c>
      <c r="B867" s="244"/>
      <c r="C867" s="244"/>
      <c r="D867" s="260"/>
    </row>
    <row r="868" spans="1:4" s="71" customFormat="1" ht="19.5" customHeight="1">
      <c r="A868" s="256" t="s">
        <v>748</v>
      </c>
      <c r="B868" s="244"/>
      <c r="C868" s="244"/>
      <c r="D868" s="260"/>
    </row>
    <row r="869" spans="1:4" s="71" customFormat="1" ht="19.5" customHeight="1">
      <c r="A869" s="256" t="s">
        <v>1403</v>
      </c>
      <c r="B869" s="244"/>
      <c r="C869" s="244"/>
      <c r="D869" s="260"/>
    </row>
    <row r="870" spans="1:4" s="71" customFormat="1" ht="19.5" customHeight="1">
      <c r="A870" s="256" t="s">
        <v>747</v>
      </c>
      <c r="B870" s="244">
        <v>282</v>
      </c>
      <c r="C870" s="244">
        <v>295</v>
      </c>
      <c r="D870" s="260">
        <f t="shared" si="6"/>
        <v>1.0460992907801419</v>
      </c>
    </row>
    <row r="871" spans="1:4" s="71" customFormat="1" ht="19.5" customHeight="1">
      <c r="A871" s="256" t="s">
        <v>749</v>
      </c>
      <c r="B871" s="244">
        <f>SUM(B872:B881)</f>
        <v>51245</v>
      </c>
      <c r="C871" s="244">
        <f>SUM(C872:C881)</f>
        <v>50355</v>
      </c>
      <c r="D871" s="260">
        <f t="shared" si="6"/>
        <v>0.9826324519465314</v>
      </c>
    </row>
    <row r="872" spans="1:4" s="71" customFormat="1" ht="19.5" customHeight="1">
      <c r="A872" s="256" t="s">
        <v>159</v>
      </c>
      <c r="B872" s="244">
        <v>659</v>
      </c>
      <c r="C872" s="244">
        <v>685</v>
      </c>
      <c r="D872" s="260">
        <f t="shared" si="6"/>
        <v>1.039453717754173</v>
      </c>
    </row>
    <row r="873" spans="1:4" s="71" customFormat="1" ht="19.5" customHeight="1">
      <c r="A873" s="256" t="s">
        <v>160</v>
      </c>
      <c r="B873" s="244"/>
      <c r="C873" s="244"/>
      <c r="D873" s="260"/>
    </row>
    <row r="874" spans="1:4" s="71" customFormat="1" ht="19.5" customHeight="1">
      <c r="A874" s="256" t="s">
        <v>161</v>
      </c>
      <c r="B874" s="244"/>
      <c r="C874" s="244"/>
      <c r="D874" s="260"/>
    </row>
    <row r="875" spans="1:4" s="71" customFormat="1" ht="19.5" customHeight="1">
      <c r="A875" s="256" t="s">
        <v>750</v>
      </c>
      <c r="B875" s="244">
        <v>20791</v>
      </c>
      <c r="C875" s="244">
        <v>20500</v>
      </c>
      <c r="D875" s="260">
        <f t="shared" si="6"/>
        <v>0.9860035592323602</v>
      </c>
    </row>
    <row r="876" spans="1:4" s="71" customFormat="1" ht="19.5" customHeight="1">
      <c r="A876" s="256" t="s">
        <v>751</v>
      </c>
      <c r="B876" s="244">
        <v>27222</v>
      </c>
      <c r="C876" s="244">
        <v>25500</v>
      </c>
      <c r="D876" s="260">
        <f t="shared" si="6"/>
        <v>0.936742340753802</v>
      </c>
    </row>
    <row r="877" spans="1:4" s="71" customFormat="1" ht="19.5" customHeight="1">
      <c r="A877" s="256" t="s">
        <v>752</v>
      </c>
      <c r="B877" s="244">
        <v>266</v>
      </c>
      <c r="C877" s="244">
        <v>1300</v>
      </c>
      <c r="D877" s="260">
        <f t="shared" si="6"/>
        <v>4.887218045112782</v>
      </c>
    </row>
    <row r="878" spans="1:4" s="71" customFormat="1" ht="19.5" customHeight="1">
      <c r="A878" s="256" t="s">
        <v>753</v>
      </c>
      <c r="B878" s="244"/>
      <c r="C878" s="244"/>
      <c r="D878" s="260"/>
    </row>
    <row r="879" spans="1:4" s="71" customFormat="1" ht="19.5" customHeight="1">
      <c r="A879" s="256" t="s">
        <v>1112</v>
      </c>
      <c r="B879" s="244"/>
      <c r="C879" s="244"/>
      <c r="D879" s="260"/>
    </row>
    <row r="880" spans="1:4" s="71" customFormat="1" ht="19.5" customHeight="1">
      <c r="A880" s="256" t="s">
        <v>754</v>
      </c>
      <c r="B880" s="244">
        <v>114</v>
      </c>
      <c r="C880" s="244">
        <v>120</v>
      </c>
      <c r="D880" s="260">
        <f t="shared" si="6"/>
        <v>1.0526315789473684</v>
      </c>
    </row>
    <row r="881" spans="1:4" s="71" customFormat="1" ht="19.5" customHeight="1">
      <c r="A881" s="256" t="s">
        <v>755</v>
      </c>
      <c r="B881" s="244">
        <v>2193</v>
      </c>
      <c r="C881" s="244">
        <v>2250</v>
      </c>
      <c r="D881" s="260">
        <f t="shared" si="6"/>
        <v>1.0259917920656634</v>
      </c>
    </row>
    <row r="882" spans="1:4" s="71" customFormat="1" ht="19.5" customHeight="1">
      <c r="A882" s="256" t="s">
        <v>756</v>
      </c>
      <c r="B882" s="244">
        <f>SUM(B883:B888)</f>
        <v>4624</v>
      </c>
      <c r="C882" s="244">
        <f>SUM(C883:C888)</f>
        <v>4585</v>
      </c>
      <c r="D882" s="260">
        <f t="shared" si="6"/>
        <v>0.9915657439446367</v>
      </c>
    </row>
    <row r="883" spans="1:4" s="71" customFormat="1" ht="19.5" customHeight="1">
      <c r="A883" s="256" t="s">
        <v>1404</v>
      </c>
      <c r="B883" s="244">
        <v>953</v>
      </c>
      <c r="C883" s="244">
        <v>965</v>
      </c>
      <c r="D883" s="260">
        <f t="shared" si="6"/>
        <v>1.012591815320042</v>
      </c>
    </row>
    <row r="884" spans="1:4" s="71" customFormat="1" ht="19.5" customHeight="1">
      <c r="A884" s="256" t="s">
        <v>757</v>
      </c>
      <c r="B884" s="244"/>
      <c r="C884" s="244"/>
      <c r="D884" s="260"/>
    </row>
    <row r="885" spans="1:4" s="71" customFormat="1" ht="19.5" customHeight="1">
      <c r="A885" s="256" t="s">
        <v>758</v>
      </c>
      <c r="B885" s="244">
        <v>3571</v>
      </c>
      <c r="C885" s="244">
        <v>3620</v>
      </c>
      <c r="D885" s="260">
        <f t="shared" si="6"/>
        <v>1.0137216465975918</v>
      </c>
    </row>
    <row r="886" spans="1:4" s="71" customFormat="1" ht="19.5" customHeight="1">
      <c r="A886" s="256" t="s">
        <v>759</v>
      </c>
      <c r="B886" s="244"/>
      <c r="C886" s="244"/>
      <c r="D886" s="260"/>
    </row>
    <row r="887" spans="1:4" s="71" customFormat="1" ht="19.5" customHeight="1">
      <c r="A887" s="256" t="s">
        <v>760</v>
      </c>
      <c r="B887" s="244"/>
      <c r="C887" s="244"/>
      <c r="D887" s="260"/>
    </row>
    <row r="888" spans="1:4" s="71" customFormat="1" ht="19.5" customHeight="1">
      <c r="A888" s="256" t="s">
        <v>761</v>
      </c>
      <c r="B888" s="244">
        <v>100</v>
      </c>
      <c r="C888" s="244"/>
      <c r="D888" s="260">
        <f t="shared" si="6"/>
        <v>0</v>
      </c>
    </row>
    <row r="889" spans="1:4" s="71" customFormat="1" ht="19.5" customHeight="1">
      <c r="A889" s="256" t="s">
        <v>762</v>
      </c>
      <c r="B889" s="244">
        <f>SUM(B890:B895)</f>
        <v>615</v>
      </c>
      <c r="C889" s="244">
        <f>SUM(C890:C895)</f>
        <v>625</v>
      </c>
      <c r="D889" s="260">
        <f t="shared" si="6"/>
        <v>1.016260162601626</v>
      </c>
    </row>
    <row r="890" spans="1:4" s="71" customFormat="1" ht="19.5" customHeight="1">
      <c r="A890" s="256" t="s">
        <v>763</v>
      </c>
      <c r="B890" s="244"/>
      <c r="C890" s="244"/>
      <c r="D890" s="260"/>
    </row>
    <row r="891" spans="1:4" s="71" customFormat="1" ht="19.5" customHeight="1">
      <c r="A891" s="256" t="s">
        <v>764</v>
      </c>
      <c r="B891" s="244"/>
      <c r="C891" s="244"/>
      <c r="D891" s="260"/>
    </row>
    <row r="892" spans="1:4" s="71" customFormat="1" ht="19.5" customHeight="1">
      <c r="A892" s="256" t="s">
        <v>765</v>
      </c>
      <c r="B892" s="244">
        <v>549</v>
      </c>
      <c r="C892" s="244">
        <v>565</v>
      </c>
      <c r="D892" s="260">
        <f t="shared" si="6"/>
        <v>1.029143897996357</v>
      </c>
    </row>
    <row r="893" spans="1:4" s="71" customFormat="1" ht="19.5" customHeight="1">
      <c r="A893" s="256" t="s">
        <v>766</v>
      </c>
      <c r="B893" s="244">
        <v>56</v>
      </c>
      <c r="C893" s="244">
        <v>60</v>
      </c>
      <c r="D893" s="260">
        <f t="shared" si="6"/>
        <v>1.0714285714285714</v>
      </c>
    </row>
    <row r="894" spans="1:4" s="71" customFormat="1" ht="19.5" customHeight="1">
      <c r="A894" s="256" t="s">
        <v>767</v>
      </c>
      <c r="B894" s="244"/>
      <c r="C894" s="244"/>
      <c r="D894" s="260"/>
    </row>
    <row r="895" spans="1:4" s="71" customFormat="1" ht="19.5" customHeight="1">
      <c r="A895" s="256" t="s">
        <v>768</v>
      </c>
      <c r="B895" s="244">
        <v>10</v>
      </c>
      <c r="C895" s="244"/>
      <c r="D895" s="260">
        <f t="shared" si="6"/>
        <v>0</v>
      </c>
    </row>
    <row r="896" spans="1:4" s="71" customFormat="1" ht="19.5" customHeight="1">
      <c r="A896" s="256" t="s">
        <v>769</v>
      </c>
      <c r="B896" s="244">
        <f>SUM(B897:B898)</f>
        <v>0</v>
      </c>
      <c r="C896" s="244">
        <f>SUM(C897:C898)</f>
        <v>0</v>
      </c>
      <c r="D896" s="260"/>
    </row>
    <row r="897" spans="1:4" s="71" customFormat="1" ht="19.5" customHeight="1">
      <c r="A897" s="256" t="s">
        <v>770</v>
      </c>
      <c r="B897" s="244"/>
      <c r="C897" s="244"/>
      <c r="D897" s="260"/>
    </row>
    <row r="898" spans="1:4" s="71" customFormat="1" ht="19.5" customHeight="1">
      <c r="A898" s="256" t="s">
        <v>771</v>
      </c>
      <c r="B898" s="244"/>
      <c r="C898" s="244"/>
      <c r="D898" s="260"/>
    </row>
    <row r="899" spans="1:4" s="71" customFormat="1" ht="19.5" customHeight="1">
      <c r="A899" s="256" t="s">
        <v>772</v>
      </c>
      <c r="B899" s="244">
        <f>SUM(B900:B901)</f>
        <v>0</v>
      </c>
      <c r="C899" s="244">
        <f>SUM(C900:C901)</f>
        <v>0</v>
      </c>
      <c r="D899" s="260"/>
    </row>
    <row r="900" spans="1:4" s="71" customFormat="1" ht="19.5" customHeight="1">
      <c r="A900" s="256" t="s">
        <v>773</v>
      </c>
      <c r="B900" s="244"/>
      <c r="C900" s="244"/>
      <c r="D900" s="260"/>
    </row>
    <row r="901" spans="1:4" s="71" customFormat="1" ht="19.5" customHeight="1">
      <c r="A901" s="256" t="s">
        <v>774</v>
      </c>
      <c r="B901" s="244"/>
      <c r="C901" s="244"/>
      <c r="D901" s="260"/>
    </row>
    <row r="902" spans="1:4" s="71" customFormat="1" ht="19.5" customHeight="1">
      <c r="A902" s="256" t="s">
        <v>1113</v>
      </c>
      <c r="B902" s="244">
        <f>B903+B926+B936+B946+B951+B958+B963</f>
        <v>9751</v>
      </c>
      <c r="C902" s="244">
        <f>C903+C926+C936+C946+C951+C958+C963</f>
        <v>10073</v>
      </c>
      <c r="D902" s="260">
        <f>C902/B902</f>
        <v>1.0330222541277818</v>
      </c>
    </row>
    <row r="903" spans="1:4" s="71" customFormat="1" ht="19.5" customHeight="1">
      <c r="A903" s="256" t="s">
        <v>775</v>
      </c>
      <c r="B903" s="244">
        <f>SUM(B904:B925)</f>
        <v>9163</v>
      </c>
      <c r="C903" s="244">
        <f>SUM(C904:C925)</f>
        <v>9403</v>
      </c>
      <c r="D903" s="260">
        <f>C903/B903</f>
        <v>1.026192295099858</v>
      </c>
    </row>
    <row r="904" spans="1:4" s="72" customFormat="1" ht="19.5" customHeight="1">
      <c r="A904" s="256" t="s">
        <v>159</v>
      </c>
      <c r="B904" s="244">
        <v>830</v>
      </c>
      <c r="C904" s="244">
        <v>858</v>
      </c>
      <c r="D904" s="260">
        <f>C904/B904</f>
        <v>1.033734939759036</v>
      </c>
    </row>
    <row r="905" spans="1:4" s="71" customFormat="1" ht="19.5" customHeight="1">
      <c r="A905" s="256" t="s">
        <v>160</v>
      </c>
      <c r="B905" s="244"/>
      <c r="C905" s="244"/>
      <c r="D905" s="260"/>
    </row>
    <row r="906" spans="1:4" s="71" customFormat="1" ht="19.5" customHeight="1">
      <c r="A906" s="256" t="s">
        <v>161</v>
      </c>
      <c r="B906" s="244"/>
      <c r="C906" s="244"/>
      <c r="D906" s="260"/>
    </row>
    <row r="907" spans="1:4" s="71" customFormat="1" ht="19.5" customHeight="1">
      <c r="A907" s="256" t="s">
        <v>776</v>
      </c>
      <c r="B907" s="244">
        <v>3374</v>
      </c>
      <c r="C907" s="244">
        <v>3450</v>
      </c>
      <c r="D907" s="260">
        <f>C907/B907</f>
        <v>1.022525192649674</v>
      </c>
    </row>
    <row r="908" spans="1:4" s="71" customFormat="1" ht="19.5" customHeight="1">
      <c r="A908" s="256" t="s">
        <v>777</v>
      </c>
      <c r="B908" s="244">
        <v>1487</v>
      </c>
      <c r="C908" s="244">
        <v>1520</v>
      </c>
      <c r="D908" s="260">
        <f>C908/B908</f>
        <v>1.0221923335574983</v>
      </c>
    </row>
    <row r="909" spans="1:4" s="71" customFormat="1" ht="19.5" customHeight="1">
      <c r="A909" s="256" t="s">
        <v>778</v>
      </c>
      <c r="B909" s="244"/>
      <c r="C909" s="244"/>
      <c r="D909" s="260"/>
    </row>
    <row r="910" spans="1:4" s="71" customFormat="1" ht="19.5" customHeight="1">
      <c r="A910" s="256" t="s">
        <v>779</v>
      </c>
      <c r="B910" s="244">
        <v>700</v>
      </c>
      <c r="C910" s="244">
        <v>710</v>
      </c>
      <c r="D910" s="260">
        <f>C910/B910</f>
        <v>1.0142857142857142</v>
      </c>
    </row>
    <row r="911" spans="1:4" s="71" customFormat="1" ht="19.5" customHeight="1">
      <c r="A911" s="256" t="s">
        <v>780</v>
      </c>
      <c r="B911" s="244"/>
      <c r="C911" s="244"/>
      <c r="D911" s="260"/>
    </row>
    <row r="912" spans="1:4" s="71" customFormat="1" ht="19.5" customHeight="1">
      <c r="A912" s="256" t="s">
        <v>781</v>
      </c>
      <c r="B912" s="244">
        <v>379</v>
      </c>
      <c r="C912" s="244">
        <v>385</v>
      </c>
      <c r="D912" s="260">
        <f>C912/B912</f>
        <v>1.0158311345646438</v>
      </c>
    </row>
    <row r="913" spans="1:4" s="71" customFormat="1" ht="19.5" customHeight="1">
      <c r="A913" s="256" t="s">
        <v>782</v>
      </c>
      <c r="B913" s="244"/>
      <c r="C913" s="244"/>
      <c r="D913" s="260"/>
    </row>
    <row r="914" spans="1:4" s="71" customFormat="1" ht="19.5" customHeight="1">
      <c r="A914" s="256" t="s">
        <v>783</v>
      </c>
      <c r="B914" s="244"/>
      <c r="C914" s="244"/>
      <c r="D914" s="260"/>
    </row>
    <row r="915" spans="1:4" s="71" customFormat="1" ht="19.5" customHeight="1">
      <c r="A915" s="256" t="s">
        <v>784</v>
      </c>
      <c r="B915" s="244"/>
      <c r="C915" s="244"/>
      <c r="D915" s="260"/>
    </row>
    <row r="916" spans="1:4" s="71" customFormat="1" ht="19.5" customHeight="1">
      <c r="A916" s="256" t="s">
        <v>785</v>
      </c>
      <c r="B916" s="244"/>
      <c r="C916" s="244"/>
      <c r="D916" s="260"/>
    </row>
    <row r="917" spans="1:4" s="71" customFormat="1" ht="19.5" customHeight="1">
      <c r="A917" s="256" t="s">
        <v>786</v>
      </c>
      <c r="B917" s="244"/>
      <c r="C917" s="244"/>
      <c r="D917" s="260"/>
    </row>
    <row r="918" spans="1:4" s="71" customFormat="1" ht="19.5" customHeight="1">
      <c r="A918" s="256" t="s">
        <v>787</v>
      </c>
      <c r="B918" s="244">
        <v>57</v>
      </c>
      <c r="C918" s="244">
        <v>60</v>
      </c>
      <c r="D918" s="260">
        <f>C918/B918</f>
        <v>1.0526315789473684</v>
      </c>
    </row>
    <row r="919" spans="1:4" s="71" customFormat="1" ht="19.5" customHeight="1">
      <c r="A919" s="256" t="s">
        <v>788</v>
      </c>
      <c r="B919" s="244"/>
      <c r="C919" s="244"/>
      <c r="D919" s="260"/>
    </row>
    <row r="920" spans="1:4" s="71" customFormat="1" ht="19.5" customHeight="1">
      <c r="A920" s="256" t="s">
        <v>789</v>
      </c>
      <c r="B920" s="244"/>
      <c r="C920" s="244"/>
      <c r="D920" s="260"/>
    </row>
    <row r="921" spans="1:4" s="71" customFormat="1" ht="19.5" customHeight="1">
      <c r="A921" s="256" t="s">
        <v>790</v>
      </c>
      <c r="B921" s="244"/>
      <c r="C921" s="244"/>
      <c r="D921" s="260"/>
    </row>
    <row r="922" spans="1:4" s="71" customFormat="1" ht="19.5" customHeight="1">
      <c r="A922" s="256" t="s">
        <v>791</v>
      </c>
      <c r="B922" s="244"/>
      <c r="C922" s="244"/>
      <c r="D922" s="260"/>
    </row>
    <row r="923" spans="1:4" s="71" customFormat="1" ht="19.5" customHeight="1">
      <c r="A923" s="256" t="s">
        <v>792</v>
      </c>
      <c r="B923" s="244"/>
      <c r="C923" s="244"/>
      <c r="D923" s="260"/>
    </row>
    <row r="924" spans="1:4" s="71" customFormat="1" ht="19.5" customHeight="1">
      <c r="A924" s="256" t="s">
        <v>793</v>
      </c>
      <c r="B924" s="244"/>
      <c r="C924" s="244"/>
      <c r="D924" s="260"/>
    </row>
    <row r="925" spans="1:4" s="72" customFormat="1" ht="19.5" customHeight="1">
      <c r="A925" s="256" t="s">
        <v>794</v>
      </c>
      <c r="B925" s="244">
        <v>2336</v>
      </c>
      <c r="C925" s="244">
        <v>2420</v>
      </c>
      <c r="D925" s="260">
        <f>C925/B925</f>
        <v>1.0359589041095891</v>
      </c>
    </row>
    <row r="926" spans="1:4" s="71" customFormat="1" ht="19.5" customHeight="1">
      <c r="A926" s="256" t="s">
        <v>795</v>
      </c>
      <c r="B926" s="244">
        <f>SUM(B927:B935)</f>
        <v>0</v>
      </c>
      <c r="C926" s="244">
        <f>SUM(C927:C935)</f>
        <v>0</v>
      </c>
      <c r="D926" s="260"/>
    </row>
    <row r="927" spans="1:4" s="71" customFormat="1" ht="19.5" customHeight="1">
      <c r="A927" s="256" t="s">
        <v>159</v>
      </c>
      <c r="B927" s="244"/>
      <c r="C927" s="244"/>
      <c r="D927" s="260"/>
    </row>
    <row r="928" spans="1:4" s="71" customFormat="1" ht="19.5" customHeight="1">
      <c r="A928" s="256" t="s">
        <v>160</v>
      </c>
      <c r="B928" s="244"/>
      <c r="C928" s="244"/>
      <c r="D928" s="260"/>
    </row>
    <row r="929" spans="1:4" s="71" customFormat="1" ht="19.5" customHeight="1">
      <c r="A929" s="256" t="s">
        <v>161</v>
      </c>
      <c r="B929" s="244"/>
      <c r="C929" s="244"/>
      <c r="D929" s="260"/>
    </row>
    <row r="930" spans="1:4" s="71" customFormat="1" ht="19.5" customHeight="1">
      <c r="A930" s="256" t="s">
        <v>796</v>
      </c>
      <c r="B930" s="244"/>
      <c r="C930" s="244"/>
      <c r="D930" s="260"/>
    </row>
    <row r="931" spans="1:4" s="71" customFormat="1" ht="19.5" customHeight="1">
      <c r="A931" s="256" t="s">
        <v>797</v>
      </c>
      <c r="B931" s="244"/>
      <c r="C931" s="244"/>
      <c r="D931" s="260"/>
    </row>
    <row r="932" spans="1:4" s="71" customFormat="1" ht="19.5" customHeight="1">
      <c r="A932" s="256" t="s">
        <v>798</v>
      </c>
      <c r="B932" s="244"/>
      <c r="C932" s="244"/>
      <c r="D932" s="260"/>
    </row>
    <row r="933" spans="1:4" s="71" customFormat="1" ht="19.5" customHeight="1">
      <c r="A933" s="256" t="s">
        <v>799</v>
      </c>
      <c r="B933" s="244"/>
      <c r="C933" s="244"/>
      <c r="D933" s="260"/>
    </row>
    <row r="934" spans="1:4" s="71" customFormat="1" ht="19.5" customHeight="1">
      <c r="A934" s="256" t="s">
        <v>800</v>
      </c>
      <c r="B934" s="244"/>
      <c r="C934" s="244"/>
      <c r="D934" s="260"/>
    </row>
    <row r="935" spans="1:4" s="71" customFormat="1" ht="19.5" customHeight="1">
      <c r="A935" s="256" t="s">
        <v>801</v>
      </c>
      <c r="B935" s="244"/>
      <c r="C935" s="244"/>
      <c r="D935" s="260"/>
    </row>
    <row r="936" spans="1:4" s="71" customFormat="1" ht="19.5" customHeight="1">
      <c r="A936" s="256" t="s">
        <v>802</v>
      </c>
      <c r="B936" s="244">
        <f>SUM(B937:B945)</f>
        <v>0</v>
      </c>
      <c r="C936" s="244">
        <f>SUM(C937:C945)</f>
        <v>0</v>
      </c>
      <c r="D936" s="260"/>
    </row>
    <row r="937" spans="1:4" s="71" customFormat="1" ht="19.5" customHeight="1">
      <c r="A937" s="256" t="s">
        <v>159</v>
      </c>
      <c r="B937" s="244"/>
      <c r="C937" s="244"/>
      <c r="D937" s="260"/>
    </row>
    <row r="938" spans="1:4" s="71" customFormat="1" ht="19.5" customHeight="1">
      <c r="A938" s="256" t="s">
        <v>160</v>
      </c>
      <c r="B938" s="244"/>
      <c r="C938" s="244"/>
      <c r="D938" s="260"/>
    </row>
    <row r="939" spans="1:4" s="71" customFormat="1" ht="19.5" customHeight="1">
      <c r="A939" s="256" t="s">
        <v>161</v>
      </c>
      <c r="B939" s="244"/>
      <c r="C939" s="244"/>
      <c r="D939" s="260"/>
    </row>
    <row r="940" spans="1:4" s="71" customFormat="1" ht="19.5" customHeight="1">
      <c r="A940" s="256" t="s">
        <v>803</v>
      </c>
      <c r="B940" s="244"/>
      <c r="C940" s="244"/>
      <c r="D940" s="260"/>
    </row>
    <row r="941" spans="1:4" s="71" customFormat="1" ht="19.5" customHeight="1">
      <c r="A941" s="256" t="s">
        <v>804</v>
      </c>
      <c r="B941" s="244"/>
      <c r="C941" s="244"/>
      <c r="D941" s="260"/>
    </row>
    <row r="942" spans="1:4" s="71" customFormat="1" ht="19.5" customHeight="1">
      <c r="A942" s="256" t="s">
        <v>805</v>
      </c>
      <c r="B942" s="244"/>
      <c r="C942" s="244"/>
      <c r="D942" s="260"/>
    </row>
    <row r="943" spans="1:4" s="71" customFormat="1" ht="19.5" customHeight="1">
      <c r="A943" s="256" t="s">
        <v>806</v>
      </c>
      <c r="B943" s="244"/>
      <c r="C943" s="244"/>
      <c r="D943" s="260"/>
    </row>
    <row r="944" spans="1:4" s="71" customFormat="1" ht="19.5" customHeight="1">
      <c r="A944" s="256" t="s">
        <v>807</v>
      </c>
      <c r="B944" s="244"/>
      <c r="C944" s="244"/>
      <c r="D944" s="260"/>
    </row>
    <row r="945" spans="1:4" s="71" customFormat="1" ht="19.5" customHeight="1">
      <c r="A945" s="256" t="s">
        <v>808</v>
      </c>
      <c r="B945" s="244"/>
      <c r="C945" s="244"/>
      <c r="D945" s="260"/>
    </row>
    <row r="946" spans="1:4" s="71" customFormat="1" ht="19.5" customHeight="1">
      <c r="A946" s="256" t="s">
        <v>809</v>
      </c>
      <c r="B946" s="244">
        <f>SUM(B947:B950)</f>
        <v>134</v>
      </c>
      <c r="C946" s="244">
        <f>SUM(C947:C950)</f>
        <v>145</v>
      </c>
      <c r="D946" s="260">
        <f>C946/B946</f>
        <v>1.0820895522388059</v>
      </c>
    </row>
    <row r="947" spans="1:4" s="71" customFormat="1" ht="19.5" customHeight="1">
      <c r="A947" s="256" t="s">
        <v>810</v>
      </c>
      <c r="B947" s="244"/>
      <c r="C947" s="244"/>
      <c r="D947" s="260"/>
    </row>
    <row r="948" spans="1:4" s="71" customFormat="1" ht="19.5" customHeight="1">
      <c r="A948" s="256" t="s">
        <v>811</v>
      </c>
      <c r="B948" s="244">
        <v>134</v>
      </c>
      <c r="C948" s="244">
        <v>145</v>
      </c>
      <c r="D948" s="260">
        <f>C948/B948</f>
        <v>1.0820895522388059</v>
      </c>
    </row>
    <row r="949" spans="1:4" s="71" customFormat="1" ht="19.5" customHeight="1">
      <c r="A949" s="256" t="s">
        <v>812</v>
      </c>
      <c r="B949" s="244"/>
      <c r="C949" s="244"/>
      <c r="D949" s="260"/>
    </row>
    <row r="950" spans="1:4" s="71" customFormat="1" ht="19.5" customHeight="1">
      <c r="A950" s="256" t="s">
        <v>813</v>
      </c>
      <c r="B950" s="244"/>
      <c r="C950" s="244"/>
      <c r="D950" s="260"/>
    </row>
    <row r="951" spans="1:4" s="71" customFormat="1" ht="19.5" customHeight="1">
      <c r="A951" s="256" t="s">
        <v>814</v>
      </c>
      <c r="B951" s="244">
        <f>SUM(B952:B957)</f>
        <v>0</v>
      </c>
      <c r="C951" s="244">
        <f>SUM(C952:C957)</f>
        <v>0</v>
      </c>
      <c r="D951" s="260"/>
    </row>
    <row r="952" spans="1:4" s="71" customFormat="1" ht="19.5" customHeight="1">
      <c r="A952" s="256" t="s">
        <v>159</v>
      </c>
      <c r="B952" s="244"/>
      <c r="C952" s="244"/>
      <c r="D952" s="260"/>
    </row>
    <row r="953" spans="1:4" s="71" customFormat="1" ht="19.5" customHeight="1">
      <c r="A953" s="256" t="s">
        <v>160</v>
      </c>
      <c r="B953" s="244"/>
      <c r="C953" s="244"/>
      <c r="D953" s="260"/>
    </row>
    <row r="954" spans="1:4" s="71" customFormat="1" ht="19.5" customHeight="1">
      <c r="A954" s="256" t="s">
        <v>161</v>
      </c>
      <c r="B954" s="244"/>
      <c r="C954" s="244"/>
      <c r="D954" s="260"/>
    </row>
    <row r="955" spans="1:4" s="71" customFormat="1" ht="19.5" customHeight="1">
      <c r="A955" s="256" t="s">
        <v>800</v>
      </c>
      <c r="B955" s="244"/>
      <c r="C955" s="244"/>
      <c r="D955" s="260"/>
    </row>
    <row r="956" spans="1:4" s="71" customFormat="1" ht="19.5" customHeight="1">
      <c r="A956" s="256" t="s">
        <v>815</v>
      </c>
      <c r="B956" s="244"/>
      <c r="C956" s="244"/>
      <c r="D956" s="260"/>
    </row>
    <row r="957" spans="1:4" s="71" customFormat="1" ht="19.5" customHeight="1">
      <c r="A957" s="256" t="s">
        <v>816</v>
      </c>
      <c r="B957" s="244"/>
      <c r="C957" s="244"/>
      <c r="D957" s="260"/>
    </row>
    <row r="958" spans="1:4" s="71" customFormat="1" ht="19.5" customHeight="1">
      <c r="A958" s="256" t="s">
        <v>817</v>
      </c>
      <c r="B958" s="244">
        <f>SUM(B959:B962)</f>
        <v>368</v>
      </c>
      <c r="C958" s="244">
        <f>SUM(C959:C962)</f>
        <v>395</v>
      </c>
      <c r="D958" s="260">
        <f>C958/B958</f>
        <v>1.0733695652173914</v>
      </c>
    </row>
    <row r="959" spans="1:4" s="71" customFormat="1" ht="19.5" customHeight="1">
      <c r="A959" s="256" t="s">
        <v>818</v>
      </c>
      <c r="B959" s="244">
        <v>136</v>
      </c>
      <c r="C959" s="244">
        <v>155</v>
      </c>
      <c r="D959" s="260">
        <f>C959/B959</f>
        <v>1.1397058823529411</v>
      </c>
    </row>
    <row r="960" spans="1:4" s="71" customFormat="1" ht="19.5" customHeight="1">
      <c r="A960" s="256" t="s">
        <v>819</v>
      </c>
      <c r="B960" s="244">
        <v>232</v>
      </c>
      <c r="C960" s="244">
        <v>240</v>
      </c>
      <c r="D960" s="260">
        <f>C960/B960</f>
        <v>1.0344827586206897</v>
      </c>
    </row>
    <row r="961" spans="1:4" s="71" customFormat="1" ht="19.5" customHeight="1">
      <c r="A961" s="256" t="s">
        <v>820</v>
      </c>
      <c r="B961" s="244"/>
      <c r="C961" s="244"/>
      <c r="D961" s="260"/>
    </row>
    <row r="962" spans="1:4" s="71" customFormat="1" ht="19.5" customHeight="1">
      <c r="A962" s="256" t="s">
        <v>821</v>
      </c>
      <c r="B962" s="244"/>
      <c r="C962" s="244"/>
      <c r="D962" s="260"/>
    </row>
    <row r="963" spans="1:4" s="71" customFormat="1" ht="19.5" customHeight="1">
      <c r="A963" s="256" t="s">
        <v>822</v>
      </c>
      <c r="B963" s="244">
        <f>SUM(B964:B965)</f>
        <v>86</v>
      </c>
      <c r="C963" s="244">
        <f>SUM(C964:C965)</f>
        <v>130</v>
      </c>
      <c r="D963" s="260">
        <f>C963/B963</f>
        <v>1.5116279069767442</v>
      </c>
    </row>
    <row r="964" spans="1:4" s="71" customFormat="1" ht="19.5" customHeight="1">
      <c r="A964" s="256" t="s">
        <v>823</v>
      </c>
      <c r="B964" s="244">
        <v>86</v>
      </c>
      <c r="C964" s="244">
        <v>130</v>
      </c>
      <c r="D964" s="260">
        <f>C964/B964</f>
        <v>1.5116279069767442</v>
      </c>
    </row>
    <row r="965" spans="1:4" s="71" customFormat="1" ht="19.5" customHeight="1">
      <c r="A965" s="256" t="s">
        <v>824</v>
      </c>
      <c r="B965" s="244"/>
      <c r="C965" s="244"/>
      <c r="D965" s="260"/>
    </row>
    <row r="966" spans="1:4" s="71" customFormat="1" ht="19.5" customHeight="1">
      <c r="A966" s="256" t="s">
        <v>1405</v>
      </c>
      <c r="B966" s="244">
        <f>B967+B977+B993+B998+B1009+B1016+B1024</f>
        <v>2425</v>
      </c>
      <c r="C966" s="244">
        <f>C967+C977+C993+C998+C1009+C1016+C1024</f>
        <v>2525</v>
      </c>
      <c r="D966" s="260">
        <f>C966/B966</f>
        <v>1.041237113402062</v>
      </c>
    </row>
    <row r="967" spans="1:4" s="71" customFormat="1" ht="19.5" customHeight="1">
      <c r="A967" s="256" t="s">
        <v>825</v>
      </c>
      <c r="B967" s="244">
        <f>SUM(B968:B976)</f>
        <v>0</v>
      </c>
      <c r="C967" s="244">
        <f>SUM(C968:C976)</f>
        <v>0</v>
      </c>
      <c r="D967" s="260"/>
    </row>
    <row r="968" spans="1:4" s="71" customFormat="1" ht="19.5" customHeight="1">
      <c r="A968" s="256" t="s">
        <v>159</v>
      </c>
      <c r="B968" s="244"/>
      <c r="C968" s="244"/>
      <c r="D968" s="260"/>
    </row>
    <row r="969" spans="1:4" s="71" customFormat="1" ht="19.5" customHeight="1">
      <c r="A969" s="256" t="s">
        <v>160</v>
      </c>
      <c r="B969" s="244"/>
      <c r="C969" s="244"/>
      <c r="D969" s="260"/>
    </row>
    <row r="970" spans="1:4" s="71" customFormat="1" ht="19.5" customHeight="1">
      <c r="A970" s="256" t="s">
        <v>161</v>
      </c>
      <c r="B970" s="244"/>
      <c r="C970" s="244"/>
      <c r="D970" s="260"/>
    </row>
    <row r="971" spans="1:4" s="71" customFormat="1" ht="19.5" customHeight="1">
      <c r="A971" s="256" t="s">
        <v>826</v>
      </c>
      <c r="B971" s="244"/>
      <c r="C971" s="244"/>
      <c r="D971" s="260"/>
    </row>
    <row r="972" spans="1:4" s="71" customFormat="1" ht="19.5" customHeight="1">
      <c r="A972" s="256" t="s">
        <v>827</v>
      </c>
      <c r="B972" s="244"/>
      <c r="C972" s="244"/>
      <c r="D972" s="260"/>
    </row>
    <row r="973" spans="1:4" s="71" customFormat="1" ht="19.5" customHeight="1">
      <c r="A973" s="256" t="s">
        <v>828</v>
      </c>
      <c r="B973" s="244"/>
      <c r="C973" s="244"/>
      <c r="D973" s="260"/>
    </row>
    <row r="974" spans="1:4" s="71" customFormat="1" ht="19.5" customHeight="1">
      <c r="A974" s="256" t="s">
        <v>829</v>
      </c>
      <c r="B974" s="244"/>
      <c r="C974" s="244"/>
      <c r="D974" s="260"/>
    </row>
    <row r="975" spans="1:4" s="71" customFormat="1" ht="19.5" customHeight="1">
      <c r="A975" s="256" t="s">
        <v>830</v>
      </c>
      <c r="B975" s="244"/>
      <c r="C975" s="244"/>
      <c r="D975" s="260"/>
    </row>
    <row r="976" spans="1:4" s="71" customFormat="1" ht="19.5" customHeight="1">
      <c r="A976" s="256" t="s">
        <v>831</v>
      </c>
      <c r="B976" s="244"/>
      <c r="C976" s="244"/>
      <c r="D976" s="260"/>
    </row>
    <row r="977" spans="1:4" s="71" customFormat="1" ht="19.5" customHeight="1">
      <c r="A977" s="256" t="s">
        <v>832</v>
      </c>
      <c r="B977" s="244">
        <f>SUM(B978:B992)</f>
        <v>0</v>
      </c>
      <c r="C977" s="244">
        <f>SUM(C978:C992)</f>
        <v>0</v>
      </c>
      <c r="D977" s="260"/>
    </row>
    <row r="978" spans="1:4" s="71" customFormat="1" ht="19.5" customHeight="1">
      <c r="A978" s="256" t="s">
        <v>159</v>
      </c>
      <c r="B978" s="244"/>
      <c r="C978" s="244"/>
      <c r="D978" s="260"/>
    </row>
    <row r="979" spans="1:4" s="71" customFormat="1" ht="19.5" customHeight="1">
      <c r="A979" s="256" t="s">
        <v>160</v>
      </c>
      <c r="B979" s="244"/>
      <c r="C979" s="244"/>
      <c r="D979" s="260"/>
    </row>
    <row r="980" spans="1:4" s="71" customFormat="1" ht="19.5" customHeight="1">
      <c r="A980" s="256" t="s">
        <v>161</v>
      </c>
      <c r="B980" s="244"/>
      <c r="C980" s="244"/>
      <c r="D980" s="260"/>
    </row>
    <row r="981" spans="1:4" s="71" customFormat="1" ht="19.5" customHeight="1">
      <c r="A981" s="256" t="s">
        <v>833</v>
      </c>
      <c r="B981" s="244"/>
      <c r="C981" s="244"/>
      <c r="D981" s="260"/>
    </row>
    <row r="982" spans="1:4" s="71" customFormat="1" ht="19.5" customHeight="1">
      <c r="A982" s="256" t="s">
        <v>834</v>
      </c>
      <c r="B982" s="244"/>
      <c r="C982" s="244"/>
      <c r="D982" s="260"/>
    </row>
    <row r="983" spans="1:4" s="71" customFormat="1" ht="19.5" customHeight="1">
      <c r="A983" s="256" t="s">
        <v>835</v>
      </c>
      <c r="B983" s="244"/>
      <c r="C983" s="244"/>
      <c r="D983" s="260"/>
    </row>
    <row r="984" spans="1:4" s="71" customFormat="1" ht="19.5" customHeight="1">
      <c r="A984" s="256" t="s">
        <v>836</v>
      </c>
      <c r="B984" s="244"/>
      <c r="C984" s="244"/>
      <c r="D984" s="260"/>
    </row>
    <row r="985" spans="1:4" s="71" customFormat="1" ht="19.5" customHeight="1">
      <c r="A985" s="256" t="s">
        <v>837</v>
      </c>
      <c r="B985" s="244"/>
      <c r="C985" s="244"/>
      <c r="D985" s="260"/>
    </row>
    <row r="986" spans="1:4" s="71" customFormat="1" ht="19.5" customHeight="1">
      <c r="A986" s="256" t="s">
        <v>838</v>
      </c>
      <c r="B986" s="244"/>
      <c r="C986" s="244"/>
      <c r="D986" s="260"/>
    </row>
    <row r="987" spans="1:4" s="71" customFormat="1" ht="19.5" customHeight="1">
      <c r="A987" s="256" t="s">
        <v>839</v>
      </c>
      <c r="B987" s="244"/>
      <c r="C987" s="244"/>
      <c r="D987" s="260"/>
    </row>
    <row r="988" spans="1:4" s="71" customFormat="1" ht="19.5" customHeight="1">
      <c r="A988" s="256" t="s">
        <v>840</v>
      </c>
      <c r="B988" s="244"/>
      <c r="C988" s="244"/>
      <c r="D988" s="260"/>
    </row>
    <row r="989" spans="1:4" s="71" customFormat="1" ht="19.5" customHeight="1">
      <c r="A989" s="256" t="s">
        <v>841</v>
      </c>
      <c r="B989" s="244"/>
      <c r="C989" s="244"/>
      <c r="D989" s="260"/>
    </row>
    <row r="990" spans="1:4" s="71" customFormat="1" ht="19.5" customHeight="1">
      <c r="A990" s="256" t="s">
        <v>842</v>
      </c>
      <c r="B990" s="244"/>
      <c r="C990" s="244"/>
      <c r="D990" s="260"/>
    </row>
    <row r="991" spans="1:4" s="71" customFormat="1" ht="19.5" customHeight="1">
      <c r="A991" s="256" t="s">
        <v>843</v>
      </c>
      <c r="B991" s="244"/>
      <c r="C991" s="244"/>
      <c r="D991" s="260"/>
    </row>
    <row r="992" spans="1:4" s="71" customFormat="1" ht="19.5" customHeight="1">
      <c r="A992" s="256" t="s">
        <v>844</v>
      </c>
      <c r="B992" s="244"/>
      <c r="C992" s="244"/>
      <c r="D992" s="260"/>
    </row>
    <row r="993" spans="1:4" s="71" customFormat="1" ht="19.5" customHeight="1">
      <c r="A993" s="256" t="s">
        <v>845</v>
      </c>
      <c r="B993" s="244">
        <f>SUM(B994:B997)</f>
        <v>0</v>
      </c>
      <c r="C993" s="244">
        <f>SUM(C994:C997)</f>
        <v>0</v>
      </c>
      <c r="D993" s="260"/>
    </row>
    <row r="994" spans="1:4" s="71" customFormat="1" ht="19.5" customHeight="1">
      <c r="A994" s="256" t="s">
        <v>159</v>
      </c>
      <c r="B994" s="244"/>
      <c r="C994" s="244"/>
      <c r="D994" s="260"/>
    </row>
    <row r="995" spans="1:4" s="71" customFormat="1" ht="19.5" customHeight="1">
      <c r="A995" s="256" t="s">
        <v>160</v>
      </c>
      <c r="B995" s="244"/>
      <c r="C995" s="244"/>
      <c r="D995" s="260"/>
    </row>
    <row r="996" spans="1:4" s="71" customFormat="1" ht="19.5" customHeight="1">
      <c r="A996" s="256" t="s">
        <v>161</v>
      </c>
      <c r="B996" s="244"/>
      <c r="C996" s="244"/>
      <c r="D996" s="260"/>
    </row>
    <row r="997" spans="1:4" s="71" customFormat="1" ht="19.5" customHeight="1">
      <c r="A997" s="256" t="s">
        <v>846</v>
      </c>
      <c r="B997" s="244"/>
      <c r="C997" s="244"/>
      <c r="D997" s="260"/>
    </row>
    <row r="998" spans="1:4" s="71" customFormat="1" ht="19.5" customHeight="1">
      <c r="A998" s="256" t="s">
        <v>847</v>
      </c>
      <c r="B998" s="244">
        <f>SUM(B999:B1008)</f>
        <v>553</v>
      </c>
      <c r="C998" s="244">
        <f>SUM(C999:C1008)</f>
        <v>565</v>
      </c>
      <c r="D998" s="260">
        <f>C998/B998</f>
        <v>1.0216998191681737</v>
      </c>
    </row>
    <row r="999" spans="1:4" s="71" customFormat="1" ht="19.5" customHeight="1">
      <c r="A999" s="256" t="s">
        <v>159</v>
      </c>
      <c r="B999" s="244"/>
      <c r="C999" s="244"/>
      <c r="D999" s="260"/>
    </row>
    <row r="1000" spans="1:4" s="71" customFormat="1" ht="19.5" customHeight="1">
      <c r="A1000" s="256" t="s">
        <v>160</v>
      </c>
      <c r="B1000" s="244"/>
      <c r="C1000" s="244"/>
      <c r="D1000" s="260"/>
    </row>
    <row r="1001" spans="1:4" s="71" customFormat="1" ht="19.5" customHeight="1">
      <c r="A1001" s="256" t="s">
        <v>161</v>
      </c>
      <c r="B1001" s="244"/>
      <c r="C1001" s="244"/>
      <c r="D1001" s="260"/>
    </row>
    <row r="1002" spans="1:4" s="71" customFormat="1" ht="19.5" customHeight="1">
      <c r="A1002" s="256" t="s">
        <v>848</v>
      </c>
      <c r="B1002" s="244"/>
      <c r="C1002" s="244"/>
      <c r="D1002" s="260"/>
    </row>
    <row r="1003" spans="1:4" s="71" customFormat="1" ht="19.5" customHeight="1">
      <c r="A1003" s="256" t="s">
        <v>849</v>
      </c>
      <c r="B1003" s="244"/>
      <c r="C1003" s="244"/>
      <c r="D1003" s="260"/>
    </row>
    <row r="1004" spans="1:4" s="71" customFormat="1" ht="19.5" customHeight="1">
      <c r="A1004" s="256" t="s">
        <v>1406</v>
      </c>
      <c r="B1004" s="244"/>
      <c r="C1004" s="244"/>
      <c r="D1004" s="260"/>
    </row>
    <row r="1005" spans="1:4" s="71" customFormat="1" ht="19.5" customHeight="1">
      <c r="A1005" s="256" t="s">
        <v>1407</v>
      </c>
      <c r="B1005" s="244"/>
      <c r="C1005" s="244"/>
      <c r="D1005" s="260"/>
    </row>
    <row r="1006" spans="1:4" s="71" customFormat="1" ht="19.5" customHeight="1">
      <c r="A1006" s="256" t="s">
        <v>1408</v>
      </c>
      <c r="B1006" s="244"/>
      <c r="C1006" s="244"/>
      <c r="D1006" s="260"/>
    </row>
    <row r="1007" spans="1:4" s="71" customFormat="1" ht="19.5" customHeight="1">
      <c r="A1007" s="256" t="s">
        <v>168</v>
      </c>
      <c r="B1007" s="244"/>
      <c r="C1007" s="244"/>
      <c r="D1007" s="260"/>
    </row>
    <row r="1008" spans="1:4" s="71" customFormat="1" ht="19.5" customHeight="1">
      <c r="A1008" s="256" t="s">
        <v>850</v>
      </c>
      <c r="B1008" s="244">
        <v>553</v>
      </c>
      <c r="C1008" s="244">
        <v>565</v>
      </c>
      <c r="D1008" s="260">
        <f>C1008/B1008</f>
        <v>1.0216998191681737</v>
      </c>
    </row>
    <row r="1009" spans="1:4" s="71" customFormat="1" ht="19.5" customHeight="1">
      <c r="A1009" s="256" t="s">
        <v>851</v>
      </c>
      <c r="B1009" s="244">
        <f>SUM(B1010:B1015)</f>
        <v>0</v>
      </c>
      <c r="C1009" s="244">
        <f>SUM(C1010:C1015)</f>
        <v>0</v>
      </c>
      <c r="D1009" s="260"/>
    </row>
    <row r="1010" spans="1:4" s="71" customFormat="1" ht="19.5" customHeight="1">
      <c r="A1010" s="256" t="s">
        <v>159</v>
      </c>
      <c r="B1010" s="244"/>
      <c r="C1010" s="244"/>
      <c r="D1010" s="260"/>
    </row>
    <row r="1011" spans="1:4" s="71" customFormat="1" ht="19.5" customHeight="1">
      <c r="A1011" s="256" t="s">
        <v>160</v>
      </c>
      <c r="B1011" s="244"/>
      <c r="C1011" s="244"/>
      <c r="D1011" s="260"/>
    </row>
    <row r="1012" spans="1:4" s="71" customFormat="1" ht="19.5" customHeight="1">
      <c r="A1012" s="256" t="s">
        <v>161</v>
      </c>
      <c r="B1012" s="244"/>
      <c r="C1012" s="244"/>
      <c r="D1012" s="260"/>
    </row>
    <row r="1013" spans="1:4" s="71" customFormat="1" ht="19.5" customHeight="1">
      <c r="A1013" s="256" t="s">
        <v>852</v>
      </c>
      <c r="B1013" s="244"/>
      <c r="C1013" s="244"/>
      <c r="D1013" s="260"/>
    </row>
    <row r="1014" spans="1:4" s="71" customFormat="1" ht="19.5" customHeight="1">
      <c r="A1014" s="256" t="s">
        <v>853</v>
      </c>
      <c r="B1014" s="244"/>
      <c r="C1014" s="244"/>
      <c r="D1014" s="260"/>
    </row>
    <row r="1015" spans="1:4" s="71" customFormat="1" ht="19.5" customHeight="1">
      <c r="A1015" s="256" t="s">
        <v>854</v>
      </c>
      <c r="B1015" s="244"/>
      <c r="C1015" s="244"/>
      <c r="D1015" s="260"/>
    </row>
    <row r="1016" spans="1:4" s="71" customFormat="1" ht="19.5" customHeight="1">
      <c r="A1016" s="256" t="s">
        <v>855</v>
      </c>
      <c r="B1016" s="244">
        <f>SUM(B1017:B1023)</f>
        <v>1872</v>
      </c>
      <c r="C1016" s="244">
        <f>SUM(C1017:C1023)</f>
        <v>1960</v>
      </c>
      <c r="D1016" s="260">
        <f>C1016/B1016</f>
        <v>1.047008547008547</v>
      </c>
    </row>
    <row r="1017" spans="1:4" s="71" customFormat="1" ht="19.5" customHeight="1">
      <c r="A1017" s="256" t="s">
        <v>159</v>
      </c>
      <c r="B1017" s="244"/>
      <c r="C1017" s="244"/>
      <c r="D1017" s="260"/>
    </row>
    <row r="1018" spans="1:4" s="71" customFormat="1" ht="19.5" customHeight="1">
      <c r="A1018" s="256" t="s">
        <v>160</v>
      </c>
      <c r="B1018" s="244"/>
      <c r="C1018" s="244"/>
      <c r="D1018" s="260"/>
    </row>
    <row r="1019" spans="1:4" s="71" customFormat="1" ht="19.5" customHeight="1">
      <c r="A1019" s="256" t="s">
        <v>161</v>
      </c>
      <c r="B1019" s="244"/>
      <c r="C1019" s="244"/>
      <c r="D1019" s="260"/>
    </row>
    <row r="1020" spans="1:4" s="71" customFormat="1" ht="19.5" customHeight="1">
      <c r="A1020" s="256" t="s">
        <v>856</v>
      </c>
      <c r="B1020" s="244"/>
      <c r="C1020" s="244"/>
      <c r="D1020" s="260"/>
    </row>
    <row r="1021" spans="1:4" s="71" customFormat="1" ht="19.5" customHeight="1">
      <c r="A1021" s="256" t="s">
        <v>857</v>
      </c>
      <c r="B1021" s="244">
        <v>1324</v>
      </c>
      <c r="C1021" s="244">
        <v>1395</v>
      </c>
      <c r="D1021" s="260">
        <f>C1021/B1021</f>
        <v>1.0536253776435045</v>
      </c>
    </row>
    <row r="1022" spans="1:4" s="71" customFormat="1" ht="19.5" customHeight="1">
      <c r="A1022" s="256" t="s">
        <v>1409</v>
      </c>
      <c r="B1022" s="244"/>
      <c r="C1022" s="244"/>
      <c r="D1022" s="260"/>
    </row>
    <row r="1023" spans="1:4" s="71" customFormat="1" ht="19.5" customHeight="1">
      <c r="A1023" s="256" t="s">
        <v>858</v>
      </c>
      <c r="B1023" s="244">
        <v>548</v>
      </c>
      <c r="C1023" s="244">
        <v>565</v>
      </c>
      <c r="D1023" s="260">
        <f>C1023/B1023</f>
        <v>1.031021897810219</v>
      </c>
    </row>
    <row r="1024" spans="1:4" s="71" customFormat="1" ht="19.5" customHeight="1">
      <c r="A1024" s="256" t="s">
        <v>1410</v>
      </c>
      <c r="B1024" s="244">
        <f>SUM(B1025:B1029)</f>
        <v>0</v>
      </c>
      <c r="C1024" s="244">
        <f>SUM(C1025:C1029)</f>
        <v>0</v>
      </c>
      <c r="D1024" s="260"/>
    </row>
    <row r="1025" spans="1:4" s="71" customFormat="1" ht="19.5" customHeight="1">
      <c r="A1025" s="256" t="s">
        <v>859</v>
      </c>
      <c r="B1025" s="244"/>
      <c r="C1025" s="244"/>
      <c r="D1025" s="260"/>
    </row>
    <row r="1026" spans="1:4" s="71" customFormat="1" ht="19.5" customHeight="1">
      <c r="A1026" s="256" t="s">
        <v>860</v>
      </c>
      <c r="B1026" s="244"/>
      <c r="C1026" s="244"/>
      <c r="D1026" s="260"/>
    </row>
    <row r="1027" spans="1:4" s="71" customFormat="1" ht="19.5" customHeight="1">
      <c r="A1027" s="256" t="s">
        <v>861</v>
      </c>
      <c r="B1027" s="244"/>
      <c r="C1027" s="244"/>
      <c r="D1027" s="260"/>
    </row>
    <row r="1028" spans="1:4" s="71" customFormat="1" ht="19.5" customHeight="1">
      <c r="A1028" s="256" t="s">
        <v>862</v>
      </c>
      <c r="B1028" s="244"/>
      <c r="C1028" s="244"/>
      <c r="D1028" s="260"/>
    </row>
    <row r="1029" spans="1:4" s="71" customFormat="1" ht="19.5" customHeight="1">
      <c r="A1029" s="256" t="s">
        <v>1411</v>
      </c>
      <c r="B1029" s="244"/>
      <c r="C1029" s="244"/>
      <c r="D1029" s="260"/>
    </row>
    <row r="1030" spans="1:4" s="71" customFormat="1" ht="19.5" customHeight="1">
      <c r="A1030" s="256" t="s">
        <v>1114</v>
      </c>
      <c r="B1030" s="244">
        <f>B1031+B1041+B1047</f>
        <v>1473</v>
      </c>
      <c r="C1030" s="244">
        <f>C1031+C1041+C1047</f>
        <v>1575</v>
      </c>
      <c r="D1030" s="260">
        <f>C1030/B1030</f>
        <v>1.0692464358452138</v>
      </c>
    </row>
    <row r="1031" spans="1:4" s="71" customFormat="1" ht="19.5" customHeight="1">
      <c r="A1031" s="256" t="s">
        <v>863</v>
      </c>
      <c r="B1031" s="244">
        <f>SUM(B1032:B1040)</f>
        <v>1473</v>
      </c>
      <c r="C1031" s="244">
        <f>SUM(C1032:C1040)</f>
        <v>1575</v>
      </c>
      <c r="D1031" s="260">
        <f>C1031/B1031</f>
        <v>1.0692464358452138</v>
      </c>
    </row>
    <row r="1032" spans="1:4" s="71" customFormat="1" ht="19.5" customHeight="1">
      <c r="A1032" s="256" t="s">
        <v>159</v>
      </c>
      <c r="B1032" s="244">
        <v>354</v>
      </c>
      <c r="C1032" s="244">
        <v>365</v>
      </c>
      <c r="D1032" s="260">
        <f>C1032/B1032</f>
        <v>1.0310734463276836</v>
      </c>
    </row>
    <row r="1033" spans="1:4" s="71" customFormat="1" ht="19.5" customHeight="1">
      <c r="A1033" s="256" t="s">
        <v>160</v>
      </c>
      <c r="B1033" s="244"/>
      <c r="C1033" s="244"/>
      <c r="D1033" s="260"/>
    </row>
    <row r="1034" spans="1:4" s="71" customFormat="1" ht="19.5" customHeight="1">
      <c r="A1034" s="256" t="s">
        <v>161</v>
      </c>
      <c r="B1034" s="244"/>
      <c r="C1034" s="244"/>
      <c r="D1034" s="260"/>
    </row>
    <row r="1035" spans="1:4" s="71" customFormat="1" ht="19.5" customHeight="1">
      <c r="A1035" s="256" t="s">
        <v>864</v>
      </c>
      <c r="B1035" s="244"/>
      <c r="C1035" s="244"/>
      <c r="D1035" s="260"/>
    </row>
    <row r="1036" spans="1:4" s="71" customFormat="1" ht="19.5" customHeight="1">
      <c r="A1036" s="256" t="s">
        <v>865</v>
      </c>
      <c r="B1036" s="244"/>
      <c r="C1036" s="244"/>
      <c r="D1036" s="260"/>
    </row>
    <row r="1037" spans="1:4" s="71" customFormat="1" ht="19.5" customHeight="1">
      <c r="A1037" s="256" t="s">
        <v>866</v>
      </c>
      <c r="B1037" s="244"/>
      <c r="C1037" s="244"/>
      <c r="D1037" s="260"/>
    </row>
    <row r="1038" spans="1:4" s="71" customFormat="1" ht="19.5" customHeight="1">
      <c r="A1038" s="256" t="s">
        <v>867</v>
      </c>
      <c r="B1038" s="244"/>
      <c r="C1038" s="244"/>
      <c r="D1038" s="260"/>
    </row>
    <row r="1039" spans="1:4" s="71" customFormat="1" ht="19.5" customHeight="1">
      <c r="A1039" s="256" t="s">
        <v>168</v>
      </c>
      <c r="B1039" s="244"/>
      <c r="C1039" s="244"/>
      <c r="D1039" s="260"/>
    </row>
    <row r="1040" spans="1:4" s="71" customFormat="1" ht="19.5" customHeight="1">
      <c r="A1040" s="256" t="s">
        <v>868</v>
      </c>
      <c r="B1040" s="244">
        <v>1119</v>
      </c>
      <c r="C1040" s="244">
        <v>1210</v>
      </c>
      <c r="D1040" s="260">
        <f>C1040/B1040</f>
        <v>1.0813226094727435</v>
      </c>
    </row>
    <row r="1041" spans="1:4" s="71" customFormat="1" ht="19.5" customHeight="1">
      <c r="A1041" s="256" t="s">
        <v>869</v>
      </c>
      <c r="B1041" s="244">
        <f>SUM(B1042:B1046)</f>
        <v>0</v>
      </c>
      <c r="C1041" s="244">
        <f>SUM(C1042:C1046)</f>
        <v>0</v>
      </c>
      <c r="D1041" s="260"/>
    </row>
    <row r="1042" spans="1:4" s="71" customFormat="1" ht="19.5" customHeight="1">
      <c r="A1042" s="256" t="s">
        <v>159</v>
      </c>
      <c r="B1042" s="244"/>
      <c r="C1042" s="244"/>
      <c r="D1042" s="260"/>
    </row>
    <row r="1043" spans="1:4" s="71" customFormat="1" ht="19.5" customHeight="1">
      <c r="A1043" s="256" t="s">
        <v>160</v>
      </c>
      <c r="B1043" s="244"/>
      <c r="C1043" s="244"/>
      <c r="D1043" s="260"/>
    </row>
    <row r="1044" spans="1:4" s="71" customFormat="1" ht="19.5" customHeight="1">
      <c r="A1044" s="256" t="s">
        <v>161</v>
      </c>
      <c r="B1044" s="244"/>
      <c r="C1044" s="244"/>
      <c r="D1044" s="260"/>
    </row>
    <row r="1045" spans="1:4" s="71" customFormat="1" ht="19.5" customHeight="1">
      <c r="A1045" s="256" t="s">
        <v>870</v>
      </c>
      <c r="B1045" s="244"/>
      <c r="C1045" s="244"/>
      <c r="D1045" s="260"/>
    </row>
    <row r="1046" spans="1:4" s="71" customFormat="1" ht="19.5" customHeight="1">
      <c r="A1046" s="256" t="s">
        <v>871</v>
      </c>
      <c r="B1046" s="244"/>
      <c r="C1046" s="244"/>
      <c r="D1046" s="260"/>
    </row>
    <row r="1047" spans="1:4" s="71" customFormat="1" ht="19.5" customHeight="1">
      <c r="A1047" s="256" t="s">
        <v>872</v>
      </c>
      <c r="B1047" s="244">
        <f>SUM(B1048:B1049)</f>
        <v>0</v>
      </c>
      <c r="C1047" s="244">
        <f>SUM(C1048:C1049)</f>
        <v>0</v>
      </c>
      <c r="D1047" s="260"/>
    </row>
    <row r="1048" spans="1:4" s="71" customFormat="1" ht="19.5" customHeight="1">
      <c r="A1048" s="256" t="s">
        <v>873</v>
      </c>
      <c r="B1048" s="244"/>
      <c r="C1048" s="244"/>
      <c r="D1048" s="260"/>
    </row>
    <row r="1049" spans="1:4" s="71" customFormat="1" ht="19.5" customHeight="1">
      <c r="A1049" s="256" t="s">
        <v>874</v>
      </c>
      <c r="B1049" s="244"/>
      <c r="C1049" s="244"/>
      <c r="D1049" s="260"/>
    </row>
    <row r="1050" spans="1:4" s="71" customFormat="1" ht="19.5" customHeight="1">
      <c r="A1050" s="256" t="s">
        <v>1115</v>
      </c>
      <c r="B1050" s="244">
        <f>B1051+B1058+B1068+B1074+B1077</f>
        <v>1109</v>
      </c>
      <c r="C1050" s="244">
        <f>C1051+C1058+C1068+C1074+C1077</f>
        <v>210</v>
      </c>
      <c r="D1050" s="260">
        <f>C1050/B1050</f>
        <v>0.18935978358881875</v>
      </c>
    </row>
    <row r="1051" spans="1:4" s="71" customFormat="1" ht="19.5" customHeight="1">
      <c r="A1051" s="256" t="s">
        <v>875</v>
      </c>
      <c r="B1051" s="244">
        <f>SUM(B1052:B1057)</f>
        <v>0</v>
      </c>
      <c r="C1051" s="244">
        <f>SUM(C1052:C1057)</f>
        <v>0</v>
      </c>
      <c r="D1051" s="260"/>
    </row>
    <row r="1052" spans="1:4" s="71" customFormat="1" ht="19.5" customHeight="1">
      <c r="A1052" s="256" t="s">
        <v>159</v>
      </c>
      <c r="B1052" s="244"/>
      <c r="C1052" s="244"/>
      <c r="D1052" s="260"/>
    </row>
    <row r="1053" spans="1:4" s="71" customFormat="1" ht="19.5" customHeight="1">
      <c r="A1053" s="256" t="s">
        <v>160</v>
      </c>
      <c r="B1053" s="244"/>
      <c r="C1053" s="244"/>
      <c r="D1053" s="260"/>
    </row>
    <row r="1054" spans="1:4" s="71" customFormat="1" ht="19.5" customHeight="1">
      <c r="A1054" s="256" t="s">
        <v>161</v>
      </c>
      <c r="B1054" s="244"/>
      <c r="C1054" s="244"/>
      <c r="D1054" s="260"/>
    </row>
    <row r="1055" spans="1:4" s="71" customFormat="1" ht="19.5" customHeight="1">
      <c r="A1055" s="256" t="s">
        <v>876</v>
      </c>
      <c r="B1055" s="244"/>
      <c r="C1055" s="244"/>
      <c r="D1055" s="260"/>
    </row>
    <row r="1056" spans="1:4" s="71" customFormat="1" ht="19.5" customHeight="1">
      <c r="A1056" s="256" t="s">
        <v>168</v>
      </c>
      <c r="B1056" s="244"/>
      <c r="C1056" s="244"/>
      <c r="D1056" s="260"/>
    </row>
    <row r="1057" spans="1:4" s="71" customFormat="1" ht="19.5" customHeight="1">
      <c r="A1057" s="256" t="s">
        <v>877</v>
      </c>
      <c r="B1057" s="244"/>
      <c r="C1057" s="244"/>
      <c r="D1057" s="260"/>
    </row>
    <row r="1058" spans="1:4" s="71" customFormat="1" ht="19.5" customHeight="1">
      <c r="A1058" s="256" t="s">
        <v>878</v>
      </c>
      <c r="B1058" s="244">
        <f>SUM(B1059:B1067)</f>
        <v>0</v>
      </c>
      <c r="C1058" s="244">
        <f>SUM(C1059:C1067)</f>
        <v>0</v>
      </c>
      <c r="D1058" s="260"/>
    </row>
    <row r="1059" spans="1:4" s="71" customFormat="1" ht="19.5" customHeight="1">
      <c r="A1059" s="256" t="s">
        <v>879</v>
      </c>
      <c r="B1059" s="244"/>
      <c r="C1059" s="244"/>
      <c r="D1059" s="260"/>
    </row>
    <row r="1060" spans="1:4" s="71" customFormat="1" ht="19.5" customHeight="1">
      <c r="A1060" s="256" t="s">
        <v>880</v>
      </c>
      <c r="B1060" s="244"/>
      <c r="C1060" s="244"/>
      <c r="D1060" s="260"/>
    </row>
    <row r="1061" spans="1:4" s="71" customFormat="1" ht="19.5" customHeight="1">
      <c r="A1061" s="256" t="s">
        <v>881</v>
      </c>
      <c r="B1061" s="244"/>
      <c r="C1061" s="244"/>
      <c r="D1061" s="260"/>
    </row>
    <row r="1062" spans="1:4" s="71" customFormat="1" ht="19.5" customHeight="1">
      <c r="A1062" s="256" t="s">
        <v>882</v>
      </c>
      <c r="B1062" s="244"/>
      <c r="C1062" s="244"/>
      <c r="D1062" s="260"/>
    </row>
    <row r="1063" spans="1:4" s="71" customFormat="1" ht="19.5" customHeight="1">
      <c r="A1063" s="256" t="s">
        <v>883</v>
      </c>
      <c r="B1063" s="244"/>
      <c r="C1063" s="244"/>
      <c r="D1063" s="260"/>
    </row>
    <row r="1064" spans="1:4" s="71" customFormat="1" ht="19.5" customHeight="1">
      <c r="A1064" s="256" t="s">
        <v>884</v>
      </c>
      <c r="B1064" s="244"/>
      <c r="C1064" s="244"/>
      <c r="D1064" s="260"/>
    </row>
    <row r="1065" spans="1:4" s="71" customFormat="1" ht="19.5" customHeight="1">
      <c r="A1065" s="256" t="s">
        <v>885</v>
      </c>
      <c r="B1065" s="244"/>
      <c r="C1065" s="244"/>
      <c r="D1065" s="260"/>
    </row>
    <row r="1066" spans="1:4" s="71" customFormat="1" ht="19.5" customHeight="1">
      <c r="A1066" s="256" t="s">
        <v>886</v>
      </c>
      <c r="B1066" s="244"/>
      <c r="C1066" s="244"/>
      <c r="D1066" s="260"/>
    </row>
    <row r="1067" spans="1:4" s="71" customFormat="1" ht="19.5" customHeight="1">
      <c r="A1067" s="256" t="s">
        <v>887</v>
      </c>
      <c r="B1067" s="244"/>
      <c r="C1067" s="244"/>
      <c r="D1067" s="260"/>
    </row>
    <row r="1068" spans="1:4" s="71" customFormat="1" ht="19.5" customHeight="1">
      <c r="A1068" s="256" t="s">
        <v>888</v>
      </c>
      <c r="B1068" s="244">
        <f>SUM(B1069:B1073)</f>
        <v>1006</v>
      </c>
      <c r="C1068" s="244">
        <f>SUM(C1069:C1073)</f>
        <v>100</v>
      </c>
      <c r="D1068" s="260">
        <f>C1068/B1068</f>
        <v>0.09940357852882704</v>
      </c>
    </row>
    <row r="1069" spans="1:4" s="71" customFormat="1" ht="19.5" customHeight="1">
      <c r="A1069" s="256" t="s">
        <v>889</v>
      </c>
      <c r="B1069" s="244"/>
      <c r="C1069" s="244"/>
      <c r="D1069" s="260"/>
    </row>
    <row r="1070" spans="1:4" s="71" customFormat="1" ht="19.5" customHeight="1">
      <c r="A1070" s="257" t="s">
        <v>890</v>
      </c>
      <c r="B1070" s="244"/>
      <c r="C1070" s="244"/>
      <c r="D1070" s="260"/>
    </row>
    <row r="1071" spans="1:4" s="71" customFormat="1" ht="19.5" customHeight="1">
      <c r="A1071" s="256" t="s">
        <v>891</v>
      </c>
      <c r="B1071" s="244"/>
      <c r="C1071" s="244"/>
      <c r="D1071" s="260"/>
    </row>
    <row r="1072" spans="1:4" s="71" customFormat="1" ht="19.5" customHeight="1">
      <c r="A1072" s="256" t="s">
        <v>892</v>
      </c>
      <c r="B1072" s="244"/>
      <c r="C1072" s="244"/>
      <c r="D1072" s="260"/>
    </row>
    <row r="1073" spans="1:4" s="71" customFormat="1" ht="19.5" customHeight="1">
      <c r="A1073" s="256" t="s">
        <v>893</v>
      </c>
      <c r="B1073" s="244">
        <v>1006</v>
      </c>
      <c r="C1073" s="244">
        <v>100</v>
      </c>
      <c r="D1073" s="260">
        <f>C1073/B1073</f>
        <v>0.09940357852882704</v>
      </c>
    </row>
    <row r="1074" spans="1:4" s="71" customFormat="1" ht="19.5" customHeight="1">
      <c r="A1074" s="256" t="s">
        <v>894</v>
      </c>
      <c r="B1074" s="244">
        <f>SUM(B1075:B1076)</f>
        <v>0</v>
      </c>
      <c r="C1074" s="244">
        <f>SUM(C1075:C1076)</f>
        <v>0</v>
      </c>
      <c r="D1074" s="260"/>
    </row>
    <row r="1075" spans="1:4" s="71" customFormat="1" ht="19.5" customHeight="1">
      <c r="A1075" s="256" t="s">
        <v>895</v>
      </c>
      <c r="B1075" s="244"/>
      <c r="C1075" s="244"/>
      <c r="D1075" s="260"/>
    </row>
    <row r="1076" spans="1:4" s="71" customFormat="1" ht="19.5" customHeight="1">
      <c r="A1076" s="256" t="s">
        <v>896</v>
      </c>
      <c r="B1076" s="244"/>
      <c r="C1076" s="244"/>
      <c r="D1076" s="260"/>
    </row>
    <row r="1077" spans="1:4" s="71" customFormat="1" ht="19.5" customHeight="1">
      <c r="A1077" s="256" t="s">
        <v>897</v>
      </c>
      <c r="B1077" s="244">
        <f>SUM(B1078:B1079)</f>
        <v>103</v>
      </c>
      <c r="C1077" s="244">
        <f>SUM(C1078:C1079)</f>
        <v>110</v>
      </c>
      <c r="D1077" s="260">
        <f>C1077/B1077</f>
        <v>1.0679611650485437</v>
      </c>
    </row>
    <row r="1078" spans="1:4" s="71" customFormat="1" ht="19.5" customHeight="1">
      <c r="A1078" s="256" t="s">
        <v>1412</v>
      </c>
      <c r="B1078" s="244"/>
      <c r="C1078" s="244"/>
      <c r="D1078" s="260"/>
    </row>
    <row r="1079" spans="1:4" s="71" customFormat="1" ht="19.5" customHeight="1">
      <c r="A1079" s="256" t="s">
        <v>898</v>
      </c>
      <c r="B1079" s="244">
        <v>103</v>
      </c>
      <c r="C1079" s="244">
        <v>110</v>
      </c>
      <c r="D1079" s="260">
        <f>C1079/B1079</f>
        <v>1.0679611650485437</v>
      </c>
    </row>
    <row r="1080" spans="1:4" s="71" customFormat="1" ht="19.5" customHeight="1">
      <c r="A1080" s="256" t="s">
        <v>1116</v>
      </c>
      <c r="B1080" s="244">
        <f>B1081+B1082+B1083+B1084+B1085+B1086+B1087+B1088+B1089</f>
        <v>0</v>
      </c>
      <c r="C1080" s="244">
        <f>C1081+C1082+C1083+C1084+C1085+C1086+C1087+C1088+C1089</f>
        <v>0</v>
      </c>
      <c r="D1080" s="260"/>
    </row>
    <row r="1081" spans="1:4" s="71" customFormat="1" ht="19.5" customHeight="1">
      <c r="A1081" s="256" t="s">
        <v>899</v>
      </c>
      <c r="B1081" s="244"/>
      <c r="C1081" s="244"/>
      <c r="D1081" s="260"/>
    </row>
    <row r="1082" spans="1:4" s="71" customFormat="1" ht="19.5" customHeight="1">
      <c r="A1082" s="256" t="s">
        <v>900</v>
      </c>
      <c r="B1082" s="244"/>
      <c r="C1082" s="244"/>
      <c r="D1082" s="260"/>
    </row>
    <row r="1083" spans="1:4" s="71" customFormat="1" ht="19.5" customHeight="1">
      <c r="A1083" s="256" t="s">
        <v>901</v>
      </c>
      <c r="B1083" s="244"/>
      <c r="C1083" s="244"/>
      <c r="D1083" s="260"/>
    </row>
    <row r="1084" spans="1:4" s="71" customFormat="1" ht="19.5" customHeight="1">
      <c r="A1084" s="256" t="s">
        <v>902</v>
      </c>
      <c r="B1084" s="244"/>
      <c r="C1084" s="244"/>
      <c r="D1084" s="260"/>
    </row>
    <row r="1085" spans="1:4" s="71" customFormat="1" ht="19.5" customHeight="1">
      <c r="A1085" s="256" t="s">
        <v>903</v>
      </c>
      <c r="B1085" s="244"/>
      <c r="C1085" s="244"/>
      <c r="D1085" s="260"/>
    </row>
    <row r="1086" spans="1:4" s="71" customFormat="1" ht="19.5" customHeight="1">
      <c r="A1086" s="256" t="s">
        <v>687</v>
      </c>
      <c r="B1086" s="244"/>
      <c r="C1086" s="244"/>
      <c r="D1086" s="260"/>
    </row>
    <row r="1087" spans="1:4" s="71" customFormat="1" ht="19.5" customHeight="1">
      <c r="A1087" s="256" t="s">
        <v>904</v>
      </c>
      <c r="B1087" s="244"/>
      <c r="C1087" s="244"/>
      <c r="D1087" s="260"/>
    </row>
    <row r="1088" spans="1:4" s="71" customFormat="1" ht="19.5" customHeight="1">
      <c r="A1088" s="256" t="s">
        <v>905</v>
      </c>
      <c r="B1088" s="244"/>
      <c r="C1088" s="244"/>
      <c r="D1088" s="260"/>
    </row>
    <row r="1089" spans="1:4" s="71" customFormat="1" ht="19.5" customHeight="1">
      <c r="A1089" s="256" t="s">
        <v>906</v>
      </c>
      <c r="B1089" s="244"/>
      <c r="C1089" s="244"/>
      <c r="D1089" s="260"/>
    </row>
    <row r="1090" spans="1:4" s="71" customFormat="1" ht="19.5" customHeight="1">
      <c r="A1090" s="256" t="s">
        <v>1117</v>
      </c>
      <c r="B1090" s="244">
        <f>B1091+B1118+B1133</f>
        <v>1149</v>
      </c>
      <c r="C1090" s="244">
        <f>C1091+C1118+C1133</f>
        <v>1180</v>
      </c>
      <c r="D1090" s="260">
        <f>C1090/B1090</f>
        <v>1.0269799825935597</v>
      </c>
    </row>
    <row r="1091" spans="1:4" s="71" customFormat="1" ht="19.5" customHeight="1">
      <c r="A1091" s="256" t="s">
        <v>907</v>
      </c>
      <c r="B1091" s="244">
        <f>SUM(B1092:B1117)</f>
        <v>1014</v>
      </c>
      <c r="C1091" s="244">
        <f>SUM(C1092:C1117)</f>
        <v>1040</v>
      </c>
      <c r="D1091" s="260">
        <f>C1091/B1091</f>
        <v>1.0256410256410255</v>
      </c>
    </row>
    <row r="1092" spans="1:4" s="71" customFormat="1" ht="19.5" customHeight="1">
      <c r="A1092" s="256" t="s">
        <v>159</v>
      </c>
      <c r="B1092" s="244">
        <v>200</v>
      </c>
      <c r="C1092" s="244">
        <v>215</v>
      </c>
      <c r="D1092" s="260">
        <f>C1092/B1092</f>
        <v>1.075</v>
      </c>
    </row>
    <row r="1093" spans="1:4" s="71" customFormat="1" ht="19.5" customHeight="1">
      <c r="A1093" s="256" t="s">
        <v>160</v>
      </c>
      <c r="B1093" s="244"/>
      <c r="C1093" s="244"/>
      <c r="D1093" s="260"/>
    </row>
    <row r="1094" spans="1:4" s="71" customFormat="1" ht="19.5" customHeight="1">
      <c r="A1094" s="256" t="s">
        <v>161</v>
      </c>
      <c r="B1094" s="244"/>
      <c r="C1094" s="244"/>
      <c r="D1094" s="260"/>
    </row>
    <row r="1095" spans="1:4" s="71" customFormat="1" ht="19.5" customHeight="1">
      <c r="A1095" s="256" t="s">
        <v>908</v>
      </c>
      <c r="B1095" s="244"/>
      <c r="C1095" s="244"/>
      <c r="D1095" s="260"/>
    </row>
    <row r="1096" spans="1:4" s="71" customFormat="1" ht="19.5" customHeight="1">
      <c r="A1096" s="256" t="s">
        <v>909</v>
      </c>
      <c r="B1096" s="244"/>
      <c r="C1096" s="244"/>
      <c r="D1096" s="260"/>
    </row>
    <row r="1097" spans="1:4" s="71" customFormat="1" ht="19.5" customHeight="1">
      <c r="A1097" s="256" t="s">
        <v>910</v>
      </c>
      <c r="B1097" s="244"/>
      <c r="C1097" s="244"/>
      <c r="D1097" s="260"/>
    </row>
    <row r="1098" spans="1:4" s="71" customFormat="1" ht="19.5" customHeight="1">
      <c r="A1098" s="256" t="s">
        <v>911</v>
      </c>
      <c r="B1098" s="244"/>
      <c r="C1098" s="244"/>
      <c r="D1098" s="260"/>
    </row>
    <row r="1099" spans="1:4" s="71" customFormat="1" ht="19.5" customHeight="1">
      <c r="A1099" s="256" t="s">
        <v>912</v>
      </c>
      <c r="B1099" s="244"/>
      <c r="C1099" s="244"/>
      <c r="D1099" s="260"/>
    </row>
    <row r="1100" spans="1:4" s="71" customFormat="1" ht="19.5" customHeight="1">
      <c r="A1100" s="256" t="s">
        <v>913</v>
      </c>
      <c r="B1100" s="244"/>
      <c r="C1100" s="244"/>
      <c r="D1100" s="260"/>
    </row>
    <row r="1101" spans="1:4" s="71" customFormat="1" ht="19.5" customHeight="1">
      <c r="A1101" s="256" t="s">
        <v>914</v>
      </c>
      <c r="B1101" s="244"/>
      <c r="C1101" s="244"/>
      <c r="D1101" s="260"/>
    </row>
    <row r="1102" spans="1:4" s="71" customFormat="1" ht="19.5" customHeight="1">
      <c r="A1102" s="256" t="s">
        <v>1413</v>
      </c>
      <c r="B1102" s="244"/>
      <c r="C1102" s="244"/>
      <c r="D1102" s="260"/>
    </row>
    <row r="1103" spans="1:4" s="71" customFormat="1" ht="19.5" customHeight="1">
      <c r="A1103" s="256" t="s">
        <v>915</v>
      </c>
      <c r="B1103" s="244"/>
      <c r="C1103" s="244"/>
      <c r="D1103" s="260"/>
    </row>
    <row r="1104" spans="1:4" s="71" customFormat="1" ht="19.5" customHeight="1">
      <c r="A1104" s="256" t="s">
        <v>916</v>
      </c>
      <c r="B1104" s="244"/>
      <c r="C1104" s="244"/>
      <c r="D1104" s="260"/>
    </row>
    <row r="1105" spans="1:4" s="71" customFormat="1" ht="19.5" customHeight="1">
      <c r="A1105" s="256" t="s">
        <v>1414</v>
      </c>
      <c r="B1105" s="244"/>
      <c r="C1105" s="244"/>
      <c r="D1105" s="260"/>
    </row>
    <row r="1106" spans="1:4" s="71" customFormat="1" ht="19.5" customHeight="1">
      <c r="A1106" s="256" t="s">
        <v>1415</v>
      </c>
      <c r="B1106" s="244"/>
      <c r="C1106" s="244"/>
      <c r="D1106" s="260"/>
    </row>
    <row r="1107" spans="1:4" s="71" customFormat="1" ht="19.5" customHeight="1">
      <c r="A1107" s="256" t="s">
        <v>1416</v>
      </c>
      <c r="B1107" s="244"/>
      <c r="C1107" s="244"/>
      <c r="D1107" s="260"/>
    </row>
    <row r="1108" spans="1:4" s="71" customFormat="1" ht="19.5" customHeight="1">
      <c r="A1108" s="256" t="s">
        <v>1417</v>
      </c>
      <c r="B1108" s="244"/>
      <c r="C1108" s="244"/>
      <c r="D1108" s="260"/>
    </row>
    <row r="1109" spans="1:4" s="71" customFormat="1" ht="19.5" customHeight="1">
      <c r="A1109" s="256" t="s">
        <v>918</v>
      </c>
      <c r="B1109" s="244"/>
      <c r="C1109" s="244"/>
      <c r="D1109" s="260"/>
    </row>
    <row r="1110" spans="1:4" s="71" customFormat="1" ht="19.5" customHeight="1">
      <c r="A1110" s="256" t="s">
        <v>1418</v>
      </c>
      <c r="B1110" s="244"/>
      <c r="C1110" s="244"/>
      <c r="D1110" s="260"/>
    </row>
    <row r="1111" spans="1:4" s="71" customFormat="1" ht="19.5" customHeight="1">
      <c r="A1111" s="256" t="s">
        <v>919</v>
      </c>
      <c r="B1111" s="244"/>
      <c r="C1111" s="244"/>
      <c r="D1111" s="260"/>
    </row>
    <row r="1112" spans="1:4" s="71" customFormat="1" ht="19.5" customHeight="1">
      <c r="A1112" s="256" t="s">
        <v>920</v>
      </c>
      <c r="B1112" s="244"/>
      <c r="C1112" s="244"/>
      <c r="D1112" s="260"/>
    </row>
    <row r="1113" spans="1:4" s="71" customFormat="1" ht="19.5" customHeight="1">
      <c r="A1113" s="256" t="s">
        <v>921</v>
      </c>
      <c r="B1113" s="244"/>
      <c r="C1113" s="244"/>
      <c r="D1113" s="260"/>
    </row>
    <row r="1114" spans="1:4" s="71" customFormat="1" ht="19.5" customHeight="1">
      <c r="A1114" s="256" t="s">
        <v>1419</v>
      </c>
      <c r="B1114" s="244"/>
      <c r="C1114" s="244"/>
      <c r="D1114" s="260"/>
    </row>
    <row r="1115" spans="1:4" s="71" customFormat="1" ht="19.5" customHeight="1">
      <c r="A1115" s="256" t="s">
        <v>1420</v>
      </c>
      <c r="B1115" s="244"/>
      <c r="C1115" s="244"/>
      <c r="D1115" s="260"/>
    </row>
    <row r="1116" spans="1:4" s="71" customFormat="1" ht="19.5" customHeight="1">
      <c r="A1116" s="256" t="s">
        <v>168</v>
      </c>
      <c r="B1116" s="244">
        <v>814</v>
      </c>
      <c r="C1116" s="244">
        <v>825</v>
      </c>
      <c r="D1116" s="260">
        <f>C1116/B1116</f>
        <v>1.0135135135135136</v>
      </c>
    </row>
    <row r="1117" spans="1:4" s="71" customFormat="1" ht="19.5" customHeight="1">
      <c r="A1117" s="256" t="s">
        <v>917</v>
      </c>
      <c r="B1117" s="244"/>
      <c r="C1117" s="244"/>
      <c r="D1117" s="260"/>
    </row>
    <row r="1118" spans="1:4" s="71" customFormat="1" ht="19.5" customHeight="1">
      <c r="A1118" s="256" t="s">
        <v>922</v>
      </c>
      <c r="B1118" s="244">
        <f>SUM(B1119:B1132)</f>
        <v>135</v>
      </c>
      <c r="C1118" s="244">
        <f>SUM(C1119:C1132)</f>
        <v>140</v>
      </c>
      <c r="D1118" s="260">
        <f>C1118/B1118</f>
        <v>1.037037037037037</v>
      </c>
    </row>
    <row r="1119" spans="1:4" s="71" customFormat="1" ht="19.5" customHeight="1">
      <c r="A1119" s="256" t="s">
        <v>159</v>
      </c>
      <c r="B1119" s="244">
        <v>12</v>
      </c>
      <c r="C1119" s="244">
        <v>15</v>
      </c>
      <c r="D1119" s="260">
        <f>C1119/B1119</f>
        <v>1.25</v>
      </c>
    </row>
    <row r="1120" spans="1:4" s="71" customFormat="1" ht="19.5" customHeight="1">
      <c r="A1120" s="256" t="s">
        <v>160</v>
      </c>
      <c r="B1120" s="244"/>
      <c r="C1120" s="244"/>
      <c r="D1120" s="260"/>
    </row>
    <row r="1121" spans="1:4" s="71" customFormat="1" ht="19.5" customHeight="1">
      <c r="A1121" s="256" t="s">
        <v>161</v>
      </c>
      <c r="B1121" s="244"/>
      <c r="C1121" s="244"/>
      <c r="D1121" s="260"/>
    </row>
    <row r="1122" spans="1:4" s="71" customFormat="1" ht="19.5" customHeight="1">
      <c r="A1122" s="256" t="s">
        <v>923</v>
      </c>
      <c r="B1122" s="244">
        <v>43</v>
      </c>
      <c r="C1122" s="244">
        <v>45</v>
      </c>
      <c r="D1122" s="260">
        <f>C1122/B1122</f>
        <v>1.0465116279069768</v>
      </c>
    </row>
    <row r="1123" spans="1:4" s="71" customFormat="1" ht="19.5" customHeight="1">
      <c r="A1123" s="256" t="s">
        <v>924</v>
      </c>
      <c r="B1123" s="244"/>
      <c r="C1123" s="244"/>
      <c r="D1123" s="260"/>
    </row>
    <row r="1124" spans="1:4" s="71" customFormat="1" ht="19.5" customHeight="1">
      <c r="A1124" s="256" t="s">
        <v>925</v>
      </c>
      <c r="B1124" s="244"/>
      <c r="C1124" s="244"/>
      <c r="D1124" s="260"/>
    </row>
    <row r="1125" spans="1:4" s="71" customFormat="1" ht="19.5" customHeight="1">
      <c r="A1125" s="256" t="s">
        <v>926</v>
      </c>
      <c r="B1125" s="244"/>
      <c r="C1125" s="244"/>
      <c r="D1125" s="260"/>
    </row>
    <row r="1126" spans="1:4" s="71" customFormat="1" ht="19.5" customHeight="1">
      <c r="A1126" s="256" t="s">
        <v>927</v>
      </c>
      <c r="B1126" s="244">
        <v>80</v>
      </c>
      <c r="C1126" s="244">
        <v>80</v>
      </c>
      <c r="D1126" s="260">
        <f>C1126/B1126</f>
        <v>1</v>
      </c>
    </row>
    <row r="1127" spans="1:4" s="71" customFormat="1" ht="19.5" customHeight="1">
      <c r="A1127" s="256" t="s">
        <v>928</v>
      </c>
      <c r="B1127" s="244"/>
      <c r="C1127" s="244"/>
      <c r="D1127" s="260"/>
    </row>
    <row r="1128" spans="1:4" s="71" customFormat="1" ht="19.5" customHeight="1">
      <c r="A1128" s="256" t="s">
        <v>929</v>
      </c>
      <c r="B1128" s="244"/>
      <c r="C1128" s="244"/>
      <c r="D1128" s="260"/>
    </row>
    <row r="1129" spans="1:4" s="71" customFormat="1" ht="19.5" customHeight="1">
      <c r="A1129" s="256" t="s">
        <v>930</v>
      </c>
      <c r="B1129" s="244"/>
      <c r="C1129" s="244"/>
      <c r="D1129" s="260"/>
    </row>
    <row r="1130" spans="1:4" s="71" customFormat="1" ht="19.5" customHeight="1">
      <c r="A1130" s="256" t="s">
        <v>931</v>
      </c>
      <c r="B1130" s="244"/>
      <c r="C1130" s="244"/>
      <c r="D1130" s="260"/>
    </row>
    <row r="1131" spans="1:4" s="71" customFormat="1" ht="19.5" customHeight="1">
      <c r="A1131" s="256" t="s">
        <v>932</v>
      </c>
      <c r="B1131" s="244"/>
      <c r="C1131" s="244"/>
      <c r="D1131" s="260"/>
    </row>
    <row r="1132" spans="1:4" s="71" customFormat="1" ht="19.5" customHeight="1">
      <c r="A1132" s="256" t="s">
        <v>933</v>
      </c>
      <c r="B1132" s="244"/>
      <c r="C1132" s="244"/>
      <c r="D1132" s="260"/>
    </row>
    <row r="1133" spans="1:4" s="71" customFormat="1" ht="19.5" customHeight="1">
      <c r="A1133" s="256" t="s">
        <v>934</v>
      </c>
      <c r="B1133" s="244"/>
      <c r="C1133" s="244"/>
      <c r="D1133" s="260"/>
    </row>
    <row r="1134" spans="1:4" s="71" customFormat="1" ht="19.5" customHeight="1">
      <c r="A1134" s="256" t="s">
        <v>1118</v>
      </c>
      <c r="B1134" s="244">
        <f>B1135+B1146+B1150</f>
        <v>8930</v>
      </c>
      <c r="C1134" s="244">
        <f>C1135+C1146+C1150</f>
        <v>9105</v>
      </c>
      <c r="D1134" s="260">
        <f>C1134/B1134</f>
        <v>1.0195968645016797</v>
      </c>
    </row>
    <row r="1135" spans="1:4" s="71" customFormat="1" ht="19.5" customHeight="1">
      <c r="A1135" s="256" t="s">
        <v>935</v>
      </c>
      <c r="B1135" s="244">
        <f>SUM(B1136:B1145)</f>
        <v>1950</v>
      </c>
      <c r="C1135" s="244">
        <f>SUM(C1136:C1145)</f>
        <v>2055</v>
      </c>
      <c r="D1135" s="260">
        <f>C1135/B1135</f>
        <v>1.0538461538461539</v>
      </c>
    </row>
    <row r="1136" spans="1:4" s="71" customFormat="1" ht="19.5" customHeight="1">
      <c r="A1136" s="256" t="s">
        <v>936</v>
      </c>
      <c r="B1136" s="244"/>
      <c r="C1136" s="244"/>
      <c r="D1136" s="260"/>
    </row>
    <row r="1137" spans="1:4" s="71" customFormat="1" ht="19.5" customHeight="1">
      <c r="A1137" s="256" t="s">
        <v>937</v>
      </c>
      <c r="B1137" s="244"/>
      <c r="C1137" s="244"/>
      <c r="D1137" s="260"/>
    </row>
    <row r="1138" spans="1:4" s="71" customFormat="1" ht="19.5" customHeight="1">
      <c r="A1138" s="256" t="s">
        <v>938</v>
      </c>
      <c r="B1138" s="244">
        <v>100</v>
      </c>
      <c r="C1138" s="244">
        <v>120</v>
      </c>
      <c r="D1138" s="260">
        <f>C1138/B1138</f>
        <v>1.2</v>
      </c>
    </row>
    <row r="1139" spans="1:4" s="71" customFormat="1" ht="19.5" customHeight="1">
      <c r="A1139" s="256" t="s">
        <v>939</v>
      </c>
      <c r="B1139" s="244"/>
      <c r="C1139" s="244"/>
      <c r="D1139" s="260"/>
    </row>
    <row r="1140" spans="1:4" s="71" customFormat="1" ht="19.5" customHeight="1">
      <c r="A1140" s="256" t="s">
        <v>940</v>
      </c>
      <c r="B1140" s="244">
        <v>784</v>
      </c>
      <c r="C1140" s="244">
        <v>810</v>
      </c>
      <c r="D1140" s="260">
        <f>C1140/B1140</f>
        <v>1.0331632653061225</v>
      </c>
    </row>
    <row r="1141" spans="1:4" s="71" customFormat="1" ht="19.5" customHeight="1">
      <c r="A1141" s="256" t="s">
        <v>941</v>
      </c>
      <c r="B1141" s="244">
        <v>370</v>
      </c>
      <c r="C1141" s="244">
        <v>385</v>
      </c>
      <c r="D1141" s="260">
        <f>C1141/B1141</f>
        <v>1.0405405405405406</v>
      </c>
    </row>
    <row r="1142" spans="1:4" s="71" customFormat="1" ht="19.5" customHeight="1">
      <c r="A1142" s="256" t="s">
        <v>942</v>
      </c>
      <c r="B1142" s="244">
        <v>323</v>
      </c>
      <c r="C1142" s="244">
        <v>330</v>
      </c>
      <c r="D1142" s="260">
        <f>C1142/B1142</f>
        <v>1.021671826625387</v>
      </c>
    </row>
    <row r="1143" spans="1:4" s="71" customFormat="1" ht="19.5" customHeight="1">
      <c r="A1143" s="256" t="s">
        <v>1421</v>
      </c>
      <c r="B1143" s="244"/>
      <c r="C1143" s="244"/>
      <c r="D1143" s="260"/>
    </row>
    <row r="1144" spans="1:4" s="71" customFormat="1" ht="19.5" customHeight="1">
      <c r="A1144" s="256" t="s">
        <v>1422</v>
      </c>
      <c r="B1144" s="244"/>
      <c r="C1144" s="244"/>
      <c r="D1144" s="260"/>
    </row>
    <row r="1145" spans="1:4" s="71" customFormat="1" ht="19.5" customHeight="1">
      <c r="A1145" s="256" t="s">
        <v>943</v>
      </c>
      <c r="B1145" s="244">
        <v>373</v>
      </c>
      <c r="C1145" s="244">
        <v>410</v>
      </c>
      <c r="D1145" s="260">
        <f>C1145/B1145</f>
        <v>1.0991957104557641</v>
      </c>
    </row>
    <row r="1146" spans="1:4" s="71" customFormat="1" ht="19.5" customHeight="1">
      <c r="A1146" s="256" t="s">
        <v>944</v>
      </c>
      <c r="B1146" s="244">
        <f>SUM(B1147:B1149)</f>
        <v>6980</v>
      </c>
      <c r="C1146" s="244">
        <f>SUM(C1147:C1149)</f>
        <v>7050</v>
      </c>
      <c r="D1146" s="260">
        <f>C1146/B1146</f>
        <v>1.010028653295129</v>
      </c>
    </row>
    <row r="1147" spans="1:4" s="71" customFormat="1" ht="19.5" customHeight="1">
      <c r="A1147" s="256" t="s">
        <v>945</v>
      </c>
      <c r="B1147" s="244">
        <v>6980</v>
      </c>
      <c r="C1147" s="244">
        <v>7050</v>
      </c>
      <c r="D1147" s="260">
        <f>C1147/B1147</f>
        <v>1.010028653295129</v>
      </c>
    </row>
    <row r="1148" spans="1:4" s="71" customFormat="1" ht="19.5" customHeight="1">
      <c r="A1148" s="256" t="s">
        <v>946</v>
      </c>
      <c r="B1148" s="244"/>
      <c r="C1148" s="244"/>
      <c r="D1148" s="260"/>
    </row>
    <row r="1149" spans="1:4" s="71" customFormat="1" ht="19.5" customHeight="1">
      <c r="A1149" s="256" t="s">
        <v>947</v>
      </c>
      <c r="B1149" s="244"/>
      <c r="C1149" s="244"/>
      <c r="D1149" s="260"/>
    </row>
    <row r="1150" spans="1:4" s="71" customFormat="1" ht="19.5" customHeight="1">
      <c r="A1150" s="256" t="s">
        <v>948</v>
      </c>
      <c r="B1150" s="244">
        <f>SUM(B1151:B1153)</f>
        <v>0</v>
      </c>
      <c r="C1150" s="244">
        <f>SUM(C1151:C1153)</f>
        <v>0</v>
      </c>
      <c r="D1150" s="260"/>
    </row>
    <row r="1151" spans="1:4" s="71" customFormat="1" ht="19.5" customHeight="1">
      <c r="A1151" s="256" t="s">
        <v>949</v>
      </c>
      <c r="B1151" s="244"/>
      <c r="C1151" s="244"/>
      <c r="D1151" s="260"/>
    </row>
    <row r="1152" spans="1:4" s="71" customFormat="1" ht="19.5" customHeight="1">
      <c r="A1152" s="256" t="s">
        <v>950</v>
      </c>
      <c r="B1152" s="244"/>
      <c r="C1152" s="244"/>
      <c r="D1152" s="260"/>
    </row>
    <row r="1153" spans="1:4" s="71" customFormat="1" ht="19.5" customHeight="1">
      <c r="A1153" s="256" t="s">
        <v>951</v>
      </c>
      <c r="B1153" s="244"/>
      <c r="C1153" s="244"/>
      <c r="D1153" s="260"/>
    </row>
    <row r="1154" spans="1:4" s="71" customFormat="1" ht="19.5" customHeight="1">
      <c r="A1154" s="256" t="s">
        <v>1119</v>
      </c>
      <c r="B1154" s="244">
        <f>B1155+B1173+B1179+B1185</f>
        <v>565</v>
      </c>
      <c r="C1154" s="244">
        <f>C1155+C1173+C1179+C1185</f>
        <v>462</v>
      </c>
      <c r="D1154" s="260">
        <f>C1154/B1154</f>
        <v>0.8176991150442477</v>
      </c>
    </row>
    <row r="1155" spans="1:4" s="71" customFormat="1" ht="19.5" customHeight="1">
      <c r="A1155" s="256" t="s">
        <v>1423</v>
      </c>
      <c r="B1155" s="244">
        <f>SUM(B1156:B1172)</f>
        <v>177</v>
      </c>
      <c r="C1155" s="244">
        <f>SUM(C1156:C1172)</f>
        <v>195</v>
      </c>
      <c r="D1155" s="260">
        <f>C1155/B1155</f>
        <v>1.1016949152542372</v>
      </c>
    </row>
    <row r="1156" spans="1:4" s="71" customFormat="1" ht="19.5" customHeight="1">
      <c r="A1156" s="256" t="s">
        <v>159</v>
      </c>
      <c r="B1156" s="244"/>
      <c r="C1156" s="244"/>
      <c r="D1156" s="260"/>
    </row>
    <row r="1157" spans="1:4" s="71" customFormat="1" ht="19.5" customHeight="1">
      <c r="A1157" s="256" t="s">
        <v>160</v>
      </c>
      <c r="B1157" s="244"/>
      <c r="C1157" s="244"/>
      <c r="D1157" s="260"/>
    </row>
    <row r="1158" spans="1:4" s="71" customFormat="1" ht="19.5" customHeight="1">
      <c r="A1158" s="256" t="s">
        <v>161</v>
      </c>
      <c r="B1158" s="244"/>
      <c r="C1158" s="244"/>
      <c r="D1158" s="260"/>
    </row>
    <row r="1159" spans="1:4" s="71" customFormat="1" ht="19.5" customHeight="1">
      <c r="A1159" s="256" t="s">
        <v>1424</v>
      </c>
      <c r="B1159" s="244"/>
      <c r="C1159" s="244"/>
      <c r="D1159" s="260"/>
    </row>
    <row r="1160" spans="1:4" s="71" customFormat="1" ht="19.5" customHeight="1">
      <c r="A1160" s="256" t="s">
        <v>1425</v>
      </c>
      <c r="B1160" s="244"/>
      <c r="C1160" s="244"/>
      <c r="D1160" s="260"/>
    </row>
    <row r="1161" spans="1:4" s="71" customFormat="1" ht="19.5" customHeight="1">
      <c r="A1161" s="256" t="s">
        <v>177</v>
      </c>
      <c r="B1161" s="244"/>
      <c r="C1161" s="244"/>
      <c r="D1161" s="260"/>
    </row>
    <row r="1162" spans="1:4" s="71" customFormat="1" ht="19.5" customHeight="1">
      <c r="A1162" s="256" t="s">
        <v>952</v>
      </c>
      <c r="B1162" s="244"/>
      <c r="C1162" s="244"/>
      <c r="D1162" s="260"/>
    </row>
    <row r="1163" spans="1:4" s="71" customFormat="1" ht="19.5" customHeight="1">
      <c r="A1163" s="256" t="s">
        <v>953</v>
      </c>
      <c r="B1163" s="244">
        <v>106</v>
      </c>
      <c r="C1163" s="244">
        <v>115</v>
      </c>
      <c r="D1163" s="260">
        <f>C1163/B1163</f>
        <v>1.0849056603773586</v>
      </c>
    </row>
    <row r="1164" spans="1:4" s="71" customFormat="1" ht="19.5" customHeight="1">
      <c r="A1164" s="256" t="s">
        <v>954</v>
      </c>
      <c r="B1164" s="244"/>
      <c r="C1164" s="244"/>
      <c r="D1164" s="260"/>
    </row>
    <row r="1165" spans="1:4" s="71" customFormat="1" ht="19.5" customHeight="1">
      <c r="A1165" s="256" t="s">
        <v>955</v>
      </c>
      <c r="B1165" s="244"/>
      <c r="C1165" s="244"/>
      <c r="D1165" s="260"/>
    </row>
    <row r="1166" spans="1:4" s="71" customFormat="1" ht="19.5" customHeight="1">
      <c r="A1166" s="256" t="s">
        <v>956</v>
      </c>
      <c r="B1166" s="244"/>
      <c r="C1166" s="244"/>
      <c r="D1166" s="260"/>
    </row>
    <row r="1167" spans="1:4" s="71" customFormat="1" ht="19.5" customHeight="1">
      <c r="A1167" s="256" t="s">
        <v>957</v>
      </c>
      <c r="B1167" s="244"/>
      <c r="C1167" s="244"/>
      <c r="D1167" s="260"/>
    </row>
    <row r="1168" spans="1:4" s="71" customFormat="1" ht="19.5" customHeight="1">
      <c r="A1168" s="256" t="s">
        <v>1426</v>
      </c>
      <c r="B1168" s="244"/>
      <c r="C1168" s="244"/>
      <c r="D1168" s="260"/>
    </row>
    <row r="1169" spans="1:4" s="71" customFormat="1" ht="19.5" customHeight="1">
      <c r="A1169" s="256" t="s">
        <v>1427</v>
      </c>
      <c r="B1169" s="244"/>
      <c r="C1169" s="244"/>
      <c r="D1169" s="260"/>
    </row>
    <row r="1170" spans="1:4" s="71" customFormat="1" ht="19.5" customHeight="1">
      <c r="A1170" s="256" t="s">
        <v>1428</v>
      </c>
      <c r="B1170" s="244"/>
      <c r="C1170" s="244"/>
      <c r="D1170" s="260"/>
    </row>
    <row r="1171" spans="1:4" s="71" customFormat="1" ht="19.5" customHeight="1">
      <c r="A1171" s="256" t="s">
        <v>168</v>
      </c>
      <c r="B1171" s="244">
        <v>71</v>
      </c>
      <c r="C1171" s="244">
        <v>80</v>
      </c>
      <c r="D1171" s="260">
        <f>C1171/B1171</f>
        <v>1.1267605633802817</v>
      </c>
    </row>
    <row r="1172" spans="1:4" s="71" customFormat="1" ht="19.5" customHeight="1">
      <c r="A1172" s="256" t="s">
        <v>1429</v>
      </c>
      <c r="B1172" s="244"/>
      <c r="C1172" s="244"/>
      <c r="D1172" s="260"/>
    </row>
    <row r="1173" spans="1:4" s="71" customFormat="1" ht="19.5" customHeight="1">
      <c r="A1173" s="256" t="s">
        <v>958</v>
      </c>
      <c r="B1173" s="244">
        <f>SUM(B1174:B1178)</f>
        <v>0</v>
      </c>
      <c r="C1173" s="244">
        <f>SUM(C1174:C1178)</f>
        <v>0</v>
      </c>
      <c r="D1173" s="260"/>
    </row>
    <row r="1174" spans="1:4" s="71" customFormat="1" ht="19.5" customHeight="1">
      <c r="A1174" s="256" t="s">
        <v>959</v>
      </c>
      <c r="B1174" s="244"/>
      <c r="C1174" s="244"/>
      <c r="D1174" s="260"/>
    </row>
    <row r="1175" spans="1:4" s="71" customFormat="1" ht="19.5" customHeight="1">
      <c r="A1175" s="256" t="s">
        <v>960</v>
      </c>
      <c r="B1175" s="244"/>
      <c r="C1175" s="244"/>
      <c r="D1175" s="260"/>
    </row>
    <row r="1176" spans="1:4" s="71" customFormat="1" ht="19.5" customHeight="1">
      <c r="A1176" s="256" t="s">
        <v>961</v>
      </c>
      <c r="B1176" s="244"/>
      <c r="C1176" s="244"/>
      <c r="D1176" s="260"/>
    </row>
    <row r="1177" spans="1:4" s="71" customFormat="1" ht="19.5" customHeight="1">
      <c r="A1177" s="256" t="s">
        <v>1430</v>
      </c>
      <c r="B1177" s="244"/>
      <c r="C1177" s="244"/>
      <c r="D1177" s="260"/>
    </row>
    <row r="1178" spans="1:4" s="71" customFormat="1" ht="19.5" customHeight="1">
      <c r="A1178" s="256" t="s">
        <v>962</v>
      </c>
      <c r="B1178" s="244"/>
      <c r="C1178" s="244"/>
      <c r="D1178" s="260"/>
    </row>
    <row r="1179" spans="1:4" s="71" customFormat="1" ht="19.5" customHeight="1">
      <c r="A1179" s="256" t="s">
        <v>963</v>
      </c>
      <c r="B1179" s="244">
        <f>SUM(B1180:B1184)</f>
        <v>351</v>
      </c>
      <c r="C1179" s="244">
        <f>SUM(C1180:C1184)</f>
        <v>225</v>
      </c>
      <c r="D1179" s="260">
        <f>C1179/B1179</f>
        <v>0.6410256410256411</v>
      </c>
    </row>
    <row r="1180" spans="1:4" s="71" customFormat="1" ht="19.5" customHeight="1">
      <c r="A1180" s="256" t="s">
        <v>964</v>
      </c>
      <c r="B1180" s="244">
        <v>20</v>
      </c>
      <c r="C1180" s="244">
        <v>25</v>
      </c>
      <c r="D1180" s="260">
        <f>C1180/B1180</f>
        <v>1.25</v>
      </c>
    </row>
    <row r="1181" spans="1:4" s="71" customFormat="1" ht="19.5" customHeight="1">
      <c r="A1181" s="256" t="s">
        <v>965</v>
      </c>
      <c r="B1181" s="244"/>
      <c r="C1181" s="244"/>
      <c r="D1181" s="260"/>
    </row>
    <row r="1182" spans="1:4" s="71" customFormat="1" ht="19.5" customHeight="1">
      <c r="A1182" s="256" t="s">
        <v>1431</v>
      </c>
      <c r="B1182" s="244">
        <v>331</v>
      </c>
      <c r="C1182" s="244">
        <v>200</v>
      </c>
      <c r="D1182" s="260">
        <f>C1182/B1182</f>
        <v>0.6042296072507553</v>
      </c>
    </row>
    <row r="1183" spans="1:4" s="71" customFormat="1" ht="19.5" customHeight="1">
      <c r="A1183" s="256" t="s">
        <v>966</v>
      </c>
      <c r="B1183" s="244"/>
      <c r="C1183" s="244"/>
      <c r="D1183" s="260"/>
    </row>
    <row r="1184" spans="1:4" s="71" customFormat="1" ht="19.5" customHeight="1">
      <c r="A1184" s="256" t="s">
        <v>967</v>
      </c>
      <c r="B1184" s="244"/>
      <c r="C1184" s="244"/>
      <c r="D1184" s="260"/>
    </row>
    <row r="1185" spans="1:4" s="71" customFormat="1" ht="19.5" customHeight="1">
      <c r="A1185" s="256" t="s">
        <v>968</v>
      </c>
      <c r="B1185" s="244">
        <f>SUM(B1186:B1197)</f>
        <v>37</v>
      </c>
      <c r="C1185" s="244">
        <f>SUM(C1186:C1197)</f>
        <v>42</v>
      </c>
      <c r="D1185" s="260">
        <f>C1185/B1185</f>
        <v>1.135135135135135</v>
      </c>
    </row>
    <row r="1186" spans="1:4" s="71" customFormat="1" ht="19.5" customHeight="1">
      <c r="A1186" s="256" t="s">
        <v>969</v>
      </c>
      <c r="B1186" s="244"/>
      <c r="C1186" s="244"/>
      <c r="D1186" s="260"/>
    </row>
    <row r="1187" spans="1:4" s="71" customFormat="1" ht="19.5" customHeight="1">
      <c r="A1187" s="256" t="s">
        <v>970</v>
      </c>
      <c r="B1187" s="244"/>
      <c r="C1187" s="244"/>
      <c r="D1187" s="260"/>
    </row>
    <row r="1188" spans="1:4" s="71" customFormat="1" ht="19.5" customHeight="1">
      <c r="A1188" s="256" t="s">
        <v>971</v>
      </c>
      <c r="B1188" s="244"/>
      <c r="C1188" s="244"/>
      <c r="D1188" s="260"/>
    </row>
    <row r="1189" spans="1:4" s="71" customFormat="1" ht="19.5" customHeight="1">
      <c r="A1189" s="256" t="s">
        <v>972</v>
      </c>
      <c r="B1189" s="244">
        <v>27</v>
      </c>
      <c r="C1189" s="244">
        <v>30</v>
      </c>
      <c r="D1189" s="260">
        <f>C1189/B1189</f>
        <v>1.1111111111111112</v>
      </c>
    </row>
    <row r="1190" spans="1:4" s="71" customFormat="1" ht="19.5" customHeight="1">
      <c r="A1190" s="256" t="s">
        <v>973</v>
      </c>
      <c r="B1190" s="244"/>
      <c r="C1190" s="244"/>
      <c r="D1190" s="260"/>
    </row>
    <row r="1191" spans="1:4" s="71" customFormat="1" ht="19.5" customHeight="1">
      <c r="A1191" s="256" t="s">
        <v>974</v>
      </c>
      <c r="B1191" s="244"/>
      <c r="C1191" s="244"/>
      <c r="D1191" s="260"/>
    </row>
    <row r="1192" spans="1:4" s="71" customFormat="1" ht="19.5" customHeight="1">
      <c r="A1192" s="256" t="s">
        <v>975</v>
      </c>
      <c r="B1192" s="244"/>
      <c r="C1192" s="244"/>
      <c r="D1192" s="260"/>
    </row>
    <row r="1193" spans="1:4" s="71" customFormat="1" ht="19.5" customHeight="1">
      <c r="A1193" s="256" t="s">
        <v>976</v>
      </c>
      <c r="B1193" s="244"/>
      <c r="C1193" s="244"/>
      <c r="D1193" s="260"/>
    </row>
    <row r="1194" spans="1:4" s="71" customFormat="1" ht="19.5" customHeight="1">
      <c r="A1194" s="256" t="s">
        <v>977</v>
      </c>
      <c r="B1194" s="244">
        <v>10</v>
      </c>
      <c r="C1194" s="244">
        <v>12</v>
      </c>
      <c r="D1194" s="260">
        <f>C1194/B1194</f>
        <v>1.2</v>
      </c>
    </row>
    <row r="1195" spans="1:4" s="71" customFormat="1" ht="19.5" customHeight="1">
      <c r="A1195" s="256" t="s">
        <v>978</v>
      </c>
      <c r="B1195" s="244"/>
      <c r="C1195" s="244"/>
      <c r="D1195" s="260"/>
    </row>
    <row r="1196" spans="1:4" s="71" customFormat="1" ht="19.5" customHeight="1">
      <c r="A1196" s="256" t="s">
        <v>1432</v>
      </c>
      <c r="B1196" s="244"/>
      <c r="C1196" s="244"/>
      <c r="D1196" s="260"/>
    </row>
    <row r="1197" spans="1:4" s="71" customFormat="1" ht="19.5" customHeight="1">
      <c r="A1197" s="256" t="s">
        <v>979</v>
      </c>
      <c r="B1197" s="244"/>
      <c r="C1197" s="244"/>
      <c r="D1197" s="260"/>
    </row>
    <row r="1198" spans="1:4" s="71" customFormat="1" ht="19.5" customHeight="1">
      <c r="A1198" s="256" t="s">
        <v>1120</v>
      </c>
      <c r="B1198" s="244">
        <f>B1199+B1211+B1217+B1223+B1231+B1244+B1248+B1252</f>
        <v>2531</v>
      </c>
      <c r="C1198" s="244">
        <f>C1199+C1211+C1217+C1223+C1231+C1244+C1248+C1252</f>
        <v>2645</v>
      </c>
      <c r="D1198" s="260">
        <f>C1198/B1198</f>
        <v>1.0450414855788226</v>
      </c>
    </row>
    <row r="1199" spans="1:4" s="71" customFormat="1" ht="19.5" customHeight="1">
      <c r="A1199" s="256" t="s">
        <v>980</v>
      </c>
      <c r="B1199" s="244">
        <f>SUM(B1200:B1210)</f>
        <v>338</v>
      </c>
      <c r="C1199" s="244">
        <f>SUM(C1200:C1210)</f>
        <v>350</v>
      </c>
      <c r="D1199" s="260">
        <f>C1199/B1199</f>
        <v>1.0355029585798816</v>
      </c>
    </row>
    <row r="1200" spans="1:4" s="71" customFormat="1" ht="19.5" customHeight="1">
      <c r="A1200" s="256" t="s">
        <v>159</v>
      </c>
      <c r="B1200" s="244">
        <v>247</v>
      </c>
      <c r="C1200" s="244">
        <v>255</v>
      </c>
      <c r="D1200" s="260">
        <f>C1200/B1200</f>
        <v>1.0323886639676114</v>
      </c>
    </row>
    <row r="1201" spans="1:4" s="71" customFormat="1" ht="19.5" customHeight="1">
      <c r="A1201" s="256" t="s">
        <v>160</v>
      </c>
      <c r="B1201" s="244"/>
      <c r="C1201" s="244"/>
      <c r="D1201" s="260"/>
    </row>
    <row r="1202" spans="1:4" s="71" customFormat="1" ht="19.5" customHeight="1">
      <c r="A1202" s="256" t="s">
        <v>161</v>
      </c>
      <c r="B1202" s="244"/>
      <c r="C1202" s="244"/>
      <c r="D1202" s="260"/>
    </row>
    <row r="1203" spans="1:4" s="71" customFormat="1" ht="19.5" customHeight="1">
      <c r="A1203" s="256" t="s">
        <v>981</v>
      </c>
      <c r="B1203" s="244"/>
      <c r="C1203" s="244"/>
      <c r="D1203" s="260"/>
    </row>
    <row r="1204" spans="1:4" s="71" customFormat="1" ht="19.5" customHeight="1">
      <c r="A1204" s="256" t="s">
        <v>982</v>
      </c>
      <c r="B1204" s="244"/>
      <c r="C1204" s="244"/>
      <c r="D1204" s="260"/>
    </row>
    <row r="1205" spans="1:4" s="71" customFormat="1" ht="19.5" customHeight="1">
      <c r="A1205" s="256" t="s">
        <v>983</v>
      </c>
      <c r="B1205" s="244"/>
      <c r="C1205" s="244"/>
      <c r="D1205" s="260"/>
    </row>
    <row r="1206" spans="1:4" s="71" customFormat="1" ht="19.5" customHeight="1">
      <c r="A1206" s="256" t="s">
        <v>984</v>
      </c>
      <c r="B1206" s="244"/>
      <c r="C1206" s="244"/>
      <c r="D1206" s="260"/>
    </row>
    <row r="1207" spans="1:4" s="71" customFormat="1" ht="19.5" customHeight="1">
      <c r="A1207" s="256" t="s">
        <v>985</v>
      </c>
      <c r="B1207" s="244"/>
      <c r="C1207" s="244"/>
      <c r="D1207" s="260"/>
    </row>
    <row r="1208" spans="1:4" s="71" customFormat="1" ht="19.5" customHeight="1">
      <c r="A1208" s="256" t="s">
        <v>986</v>
      </c>
      <c r="B1208" s="244"/>
      <c r="C1208" s="244"/>
      <c r="D1208" s="260"/>
    </row>
    <row r="1209" spans="1:4" s="71" customFormat="1" ht="19.5" customHeight="1">
      <c r="A1209" s="256" t="s">
        <v>168</v>
      </c>
      <c r="B1209" s="244">
        <v>91</v>
      </c>
      <c r="C1209" s="244">
        <v>95</v>
      </c>
      <c r="D1209" s="260">
        <f>C1209/B1209</f>
        <v>1.043956043956044</v>
      </c>
    </row>
    <row r="1210" spans="1:4" s="71" customFormat="1" ht="19.5" customHeight="1">
      <c r="A1210" s="256" t="s">
        <v>987</v>
      </c>
      <c r="B1210" s="244"/>
      <c r="C1210" s="244"/>
      <c r="D1210" s="260"/>
    </row>
    <row r="1211" spans="1:4" s="71" customFormat="1" ht="19.5" customHeight="1">
      <c r="A1211" s="256" t="s">
        <v>988</v>
      </c>
      <c r="B1211" s="244">
        <f>SUM(B1212:B1216)</f>
        <v>575</v>
      </c>
      <c r="C1211" s="244">
        <f>SUM(C1212:C1216)</f>
        <v>650</v>
      </c>
      <c r="D1211" s="260">
        <f>C1211/B1211</f>
        <v>1.1304347826086956</v>
      </c>
    </row>
    <row r="1212" spans="1:4" s="71" customFormat="1" ht="19.5" customHeight="1">
      <c r="A1212" s="256" t="s">
        <v>159</v>
      </c>
      <c r="B1212" s="244">
        <v>575</v>
      </c>
      <c r="C1212" s="244">
        <v>650</v>
      </c>
      <c r="D1212" s="260">
        <f>C1212/B1212</f>
        <v>1.1304347826086956</v>
      </c>
    </row>
    <row r="1213" spans="1:4" s="71" customFormat="1" ht="19.5" customHeight="1">
      <c r="A1213" s="256" t="s">
        <v>160</v>
      </c>
      <c r="B1213" s="244"/>
      <c r="C1213" s="244"/>
      <c r="D1213" s="260"/>
    </row>
    <row r="1214" spans="1:4" s="71" customFormat="1" ht="19.5" customHeight="1">
      <c r="A1214" s="256" t="s">
        <v>161</v>
      </c>
      <c r="B1214" s="244"/>
      <c r="C1214" s="244"/>
      <c r="D1214" s="260"/>
    </row>
    <row r="1215" spans="1:4" s="71" customFormat="1" ht="19.5" customHeight="1">
      <c r="A1215" s="256" t="s">
        <v>989</v>
      </c>
      <c r="B1215" s="244"/>
      <c r="C1215" s="244"/>
      <c r="D1215" s="260"/>
    </row>
    <row r="1216" spans="1:4" s="71" customFormat="1" ht="19.5" customHeight="1">
      <c r="A1216" s="256" t="s">
        <v>990</v>
      </c>
      <c r="B1216" s="244"/>
      <c r="C1216" s="244"/>
      <c r="D1216" s="260"/>
    </row>
    <row r="1217" spans="1:4" s="71" customFormat="1" ht="19.5" customHeight="1">
      <c r="A1217" s="256" t="s">
        <v>991</v>
      </c>
      <c r="B1217" s="244">
        <f>SUM(B1218:B1222)</f>
        <v>0</v>
      </c>
      <c r="C1217" s="244">
        <f>SUM(C1218:C1222)</f>
        <v>0</v>
      </c>
      <c r="D1217" s="260"/>
    </row>
    <row r="1218" spans="1:4" s="71" customFormat="1" ht="19.5" customHeight="1">
      <c r="A1218" s="256" t="s">
        <v>159</v>
      </c>
      <c r="B1218" s="244"/>
      <c r="C1218" s="244"/>
      <c r="D1218" s="260"/>
    </row>
    <row r="1219" spans="1:4" s="71" customFormat="1" ht="19.5" customHeight="1">
      <c r="A1219" s="256" t="s">
        <v>160</v>
      </c>
      <c r="B1219" s="244"/>
      <c r="C1219" s="244"/>
      <c r="D1219" s="260"/>
    </row>
    <row r="1220" spans="1:4" s="71" customFormat="1" ht="19.5" customHeight="1">
      <c r="A1220" s="256" t="s">
        <v>161</v>
      </c>
      <c r="B1220" s="244"/>
      <c r="C1220" s="244"/>
      <c r="D1220" s="260"/>
    </row>
    <row r="1221" spans="1:4" s="71" customFormat="1" ht="19.5" customHeight="1">
      <c r="A1221" s="256" t="s">
        <v>992</v>
      </c>
      <c r="B1221" s="244"/>
      <c r="C1221" s="244"/>
      <c r="D1221" s="260"/>
    </row>
    <row r="1222" spans="1:4" s="71" customFormat="1" ht="19.5" customHeight="1">
      <c r="A1222" s="256" t="s">
        <v>993</v>
      </c>
      <c r="B1222" s="244"/>
      <c r="C1222" s="244"/>
      <c r="D1222" s="260"/>
    </row>
    <row r="1223" spans="1:4" s="71" customFormat="1" ht="19.5" customHeight="1">
      <c r="A1223" s="256" t="s">
        <v>994</v>
      </c>
      <c r="B1223" s="244">
        <f>SUM(B1224:B1230)</f>
        <v>0</v>
      </c>
      <c r="C1223" s="244">
        <f>SUM(C1224:C1230)</f>
        <v>0</v>
      </c>
      <c r="D1223" s="260"/>
    </row>
    <row r="1224" spans="1:4" s="71" customFormat="1" ht="19.5" customHeight="1">
      <c r="A1224" s="256" t="s">
        <v>159</v>
      </c>
      <c r="B1224" s="244"/>
      <c r="C1224" s="244"/>
      <c r="D1224" s="260"/>
    </row>
    <row r="1225" spans="1:4" s="71" customFormat="1" ht="19.5" customHeight="1">
      <c r="A1225" s="256" t="s">
        <v>160</v>
      </c>
      <c r="B1225" s="244"/>
      <c r="C1225" s="244"/>
      <c r="D1225" s="260"/>
    </row>
    <row r="1226" spans="1:4" s="71" customFormat="1" ht="19.5" customHeight="1">
      <c r="A1226" s="256" t="s">
        <v>161</v>
      </c>
      <c r="B1226" s="244"/>
      <c r="C1226" s="244"/>
      <c r="D1226" s="260"/>
    </row>
    <row r="1227" spans="1:4" s="71" customFormat="1" ht="19.5" customHeight="1">
      <c r="A1227" s="256" t="s">
        <v>995</v>
      </c>
      <c r="B1227" s="244"/>
      <c r="C1227" s="244"/>
      <c r="D1227" s="260"/>
    </row>
    <row r="1228" spans="1:4" s="71" customFormat="1" ht="19.5" customHeight="1">
      <c r="A1228" s="256" t="s">
        <v>996</v>
      </c>
      <c r="B1228" s="244"/>
      <c r="C1228" s="244"/>
      <c r="D1228" s="260"/>
    </row>
    <row r="1229" spans="1:4" s="71" customFormat="1" ht="19.5" customHeight="1">
      <c r="A1229" s="256" t="s">
        <v>168</v>
      </c>
      <c r="B1229" s="244"/>
      <c r="C1229" s="244"/>
      <c r="D1229" s="260"/>
    </row>
    <row r="1230" spans="1:4" s="71" customFormat="1" ht="19.5" customHeight="1">
      <c r="A1230" s="256" t="s">
        <v>997</v>
      </c>
      <c r="B1230" s="244"/>
      <c r="C1230" s="244"/>
      <c r="D1230" s="260"/>
    </row>
    <row r="1231" spans="1:4" s="71" customFormat="1" ht="19.5" customHeight="1">
      <c r="A1231" s="256" t="s">
        <v>998</v>
      </c>
      <c r="B1231" s="244">
        <f>SUM(B1232:B1243)</f>
        <v>0</v>
      </c>
      <c r="C1231" s="244">
        <f>SUM(C1232:C1243)</f>
        <v>0</v>
      </c>
      <c r="D1231" s="260"/>
    </row>
    <row r="1232" spans="1:4" s="71" customFormat="1" ht="19.5" customHeight="1">
      <c r="A1232" s="256" t="s">
        <v>159</v>
      </c>
      <c r="B1232" s="244"/>
      <c r="C1232" s="244"/>
      <c r="D1232" s="260"/>
    </row>
    <row r="1233" spans="1:4" s="71" customFormat="1" ht="19.5" customHeight="1">
      <c r="A1233" s="256" t="s">
        <v>160</v>
      </c>
      <c r="B1233" s="244"/>
      <c r="C1233" s="244"/>
      <c r="D1233" s="260"/>
    </row>
    <row r="1234" spans="1:4" s="71" customFormat="1" ht="19.5" customHeight="1">
      <c r="A1234" s="256" t="s">
        <v>161</v>
      </c>
      <c r="B1234" s="244"/>
      <c r="C1234" s="244"/>
      <c r="D1234" s="260"/>
    </row>
    <row r="1235" spans="1:4" s="71" customFormat="1" ht="19.5" customHeight="1">
      <c r="A1235" s="256" t="s">
        <v>999</v>
      </c>
      <c r="B1235" s="244"/>
      <c r="C1235" s="244"/>
      <c r="D1235" s="260"/>
    </row>
    <row r="1236" spans="1:4" s="71" customFormat="1" ht="19.5" customHeight="1">
      <c r="A1236" s="256" t="s">
        <v>1000</v>
      </c>
      <c r="B1236" s="244"/>
      <c r="C1236" s="244"/>
      <c r="D1236" s="260"/>
    </row>
    <row r="1237" spans="1:4" s="71" customFormat="1" ht="19.5" customHeight="1">
      <c r="A1237" s="256" t="s">
        <v>1001</v>
      </c>
      <c r="B1237" s="244"/>
      <c r="C1237" s="244"/>
      <c r="D1237" s="260"/>
    </row>
    <row r="1238" spans="1:4" s="71" customFormat="1" ht="19.5" customHeight="1">
      <c r="A1238" s="256" t="s">
        <v>1002</v>
      </c>
      <c r="B1238" s="244"/>
      <c r="C1238" s="244"/>
      <c r="D1238" s="260"/>
    </row>
    <row r="1239" spans="1:4" s="71" customFormat="1" ht="19.5" customHeight="1">
      <c r="A1239" s="256" t="s">
        <v>1003</v>
      </c>
      <c r="B1239" s="244"/>
      <c r="C1239" s="244"/>
      <c r="D1239" s="260"/>
    </row>
    <row r="1240" spans="1:4" s="71" customFormat="1" ht="19.5" customHeight="1">
      <c r="A1240" s="256" t="s">
        <v>1004</v>
      </c>
      <c r="B1240" s="244"/>
      <c r="C1240" s="244"/>
      <c r="D1240" s="260"/>
    </row>
    <row r="1241" spans="1:4" s="71" customFormat="1" ht="19.5" customHeight="1">
      <c r="A1241" s="256" t="s">
        <v>1005</v>
      </c>
      <c r="B1241" s="244"/>
      <c r="C1241" s="244"/>
      <c r="D1241" s="260"/>
    </row>
    <row r="1242" spans="1:4" s="71" customFormat="1" ht="19.5" customHeight="1">
      <c r="A1242" s="256" t="s">
        <v>1433</v>
      </c>
      <c r="B1242" s="244"/>
      <c r="C1242" s="244"/>
      <c r="D1242" s="260"/>
    </row>
    <row r="1243" spans="1:4" s="71" customFormat="1" ht="19.5" customHeight="1">
      <c r="A1243" s="256" t="s">
        <v>1006</v>
      </c>
      <c r="B1243" s="244"/>
      <c r="C1243" s="244"/>
      <c r="D1243" s="260"/>
    </row>
    <row r="1244" spans="1:4" s="71" customFormat="1" ht="19.5" customHeight="1">
      <c r="A1244" s="256" t="s">
        <v>1007</v>
      </c>
      <c r="B1244" s="244">
        <f>SUM(B1245:B1247)</f>
        <v>623</v>
      </c>
      <c r="C1244" s="244">
        <f>SUM(C1245:C1247)</f>
        <v>630</v>
      </c>
      <c r="D1244" s="260">
        <f aca="true" t="shared" si="7" ref="D1244:D1264">C1244/B1244</f>
        <v>1.0112359550561798</v>
      </c>
    </row>
    <row r="1245" spans="1:4" s="71" customFormat="1" ht="19.5" customHeight="1">
      <c r="A1245" s="256" t="s">
        <v>1008</v>
      </c>
      <c r="B1245" s="244">
        <v>623</v>
      </c>
      <c r="C1245" s="244">
        <v>630</v>
      </c>
      <c r="D1245" s="260">
        <f t="shared" si="7"/>
        <v>1.0112359550561798</v>
      </c>
    </row>
    <row r="1246" spans="1:4" s="71" customFormat="1" ht="19.5" customHeight="1">
      <c r="A1246" s="256" t="s">
        <v>1009</v>
      </c>
      <c r="B1246" s="244"/>
      <c r="C1246" s="244"/>
      <c r="D1246" s="260"/>
    </row>
    <row r="1247" spans="1:4" s="71" customFormat="1" ht="19.5" customHeight="1">
      <c r="A1247" s="256" t="s">
        <v>1010</v>
      </c>
      <c r="B1247" s="244"/>
      <c r="C1247" s="244"/>
      <c r="D1247" s="260"/>
    </row>
    <row r="1248" spans="1:4" s="71" customFormat="1" ht="19.5" customHeight="1">
      <c r="A1248" s="256" t="s">
        <v>1011</v>
      </c>
      <c r="B1248" s="244">
        <f>SUM(B1249:B1251)</f>
        <v>995</v>
      </c>
      <c r="C1248" s="244">
        <f>SUM(C1249:C1251)</f>
        <v>1015</v>
      </c>
      <c r="D1248" s="260">
        <f t="shared" si="7"/>
        <v>1.020100502512563</v>
      </c>
    </row>
    <row r="1249" spans="1:4" s="71" customFormat="1" ht="19.5" customHeight="1">
      <c r="A1249" s="256" t="s">
        <v>1012</v>
      </c>
      <c r="B1249" s="244">
        <v>782</v>
      </c>
      <c r="C1249" s="244">
        <v>795</v>
      </c>
      <c r="D1249" s="260">
        <f t="shared" si="7"/>
        <v>1.0166240409207161</v>
      </c>
    </row>
    <row r="1250" spans="1:4" s="71" customFormat="1" ht="19.5" customHeight="1">
      <c r="A1250" s="256" t="s">
        <v>1013</v>
      </c>
      <c r="B1250" s="244">
        <v>213</v>
      </c>
      <c r="C1250" s="244">
        <v>220</v>
      </c>
      <c r="D1250" s="260">
        <f t="shared" si="7"/>
        <v>1.0328638497652582</v>
      </c>
    </row>
    <row r="1251" spans="1:4" s="71" customFormat="1" ht="19.5" customHeight="1">
      <c r="A1251" s="256" t="s">
        <v>1434</v>
      </c>
      <c r="B1251" s="244"/>
      <c r="C1251" s="244"/>
      <c r="D1251" s="260"/>
    </row>
    <row r="1252" spans="1:4" s="71" customFormat="1" ht="19.5" customHeight="1">
      <c r="A1252" s="256" t="s">
        <v>1014</v>
      </c>
      <c r="B1252" s="244"/>
      <c r="C1252" s="244"/>
      <c r="D1252" s="260"/>
    </row>
    <row r="1253" spans="1:4" s="71" customFormat="1" ht="19.5" customHeight="1">
      <c r="A1253" s="256" t="s">
        <v>1152</v>
      </c>
      <c r="B1253" s="244"/>
      <c r="C1253" s="244"/>
      <c r="D1253" s="260"/>
    </row>
    <row r="1254" spans="1:4" s="71" customFormat="1" ht="19.5" customHeight="1">
      <c r="A1254" s="256" t="s">
        <v>1435</v>
      </c>
      <c r="B1254" s="244">
        <f>B1255</f>
        <v>1273</v>
      </c>
      <c r="C1254" s="244">
        <f>C1255</f>
        <v>1400</v>
      </c>
      <c r="D1254" s="260">
        <f t="shared" si="7"/>
        <v>1.0997643362136684</v>
      </c>
    </row>
    <row r="1255" spans="1:4" s="71" customFormat="1" ht="19.5" customHeight="1">
      <c r="A1255" s="256" t="s">
        <v>1015</v>
      </c>
      <c r="B1255" s="244">
        <f>SUM(B1256:B1259)</f>
        <v>1273</v>
      </c>
      <c r="C1255" s="244">
        <f>SUM(C1256:C1259)</f>
        <v>1400</v>
      </c>
      <c r="D1255" s="260">
        <f t="shared" si="7"/>
        <v>1.0997643362136684</v>
      </c>
    </row>
    <row r="1256" spans="1:4" s="71" customFormat="1" ht="19.5" customHeight="1">
      <c r="A1256" s="256" t="s">
        <v>1016</v>
      </c>
      <c r="B1256" s="244">
        <v>1273</v>
      </c>
      <c r="C1256" s="244">
        <v>1400</v>
      </c>
      <c r="D1256" s="260">
        <f t="shared" si="7"/>
        <v>1.0997643362136684</v>
      </c>
    </row>
    <row r="1257" spans="1:4" s="71" customFormat="1" ht="19.5" customHeight="1">
      <c r="A1257" s="256" t="s">
        <v>1017</v>
      </c>
      <c r="B1257" s="244"/>
      <c r="C1257" s="244"/>
      <c r="D1257" s="260"/>
    </row>
    <row r="1258" spans="1:4" s="71" customFormat="1" ht="19.5" customHeight="1">
      <c r="A1258" s="256" t="s">
        <v>1018</v>
      </c>
      <c r="B1258" s="244"/>
      <c r="C1258" s="244"/>
      <c r="D1258" s="260"/>
    </row>
    <row r="1259" spans="1:4" s="71" customFormat="1" ht="19.5" customHeight="1">
      <c r="A1259" s="256" t="s">
        <v>1019</v>
      </c>
      <c r="B1259" s="244"/>
      <c r="C1259" s="244"/>
      <c r="D1259" s="260"/>
    </row>
    <row r="1260" spans="1:4" s="71" customFormat="1" ht="19.5" customHeight="1">
      <c r="A1260" s="244" t="s">
        <v>1436</v>
      </c>
      <c r="B1260" s="244">
        <f>B1261</f>
        <v>0</v>
      </c>
      <c r="C1260" s="244">
        <f>C1261</f>
        <v>0</v>
      </c>
      <c r="D1260" s="260"/>
    </row>
    <row r="1261" spans="1:4" s="71" customFormat="1" ht="19.5" customHeight="1">
      <c r="A1261" s="244" t="s">
        <v>1020</v>
      </c>
      <c r="B1261" s="265"/>
      <c r="C1261" s="265"/>
      <c r="D1261" s="260"/>
    </row>
    <row r="1262" spans="1:4" s="71" customFormat="1" ht="19.5" customHeight="1">
      <c r="A1262" s="244" t="s">
        <v>1437</v>
      </c>
      <c r="B1262" s="244">
        <f>B1263+B1264</f>
        <v>1103</v>
      </c>
      <c r="C1262" s="244">
        <f>C1263+C1264</f>
        <v>0</v>
      </c>
      <c r="D1262" s="260">
        <f t="shared" si="7"/>
        <v>0</v>
      </c>
    </row>
    <row r="1263" spans="1:4" s="71" customFormat="1" ht="19.5" customHeight="1">
      <c r="A1263" s="244" t="s">
        <v>1438</v>
      </c>
      <c r="B1263" s="244"/>
      <c r="C1263" s="244"/>
      <c r="D1263" s="260"/>
    </row>
    <row r="1264" spans="1:4" s="71" customFormat="1" ht="19.5" customHeight="1">
      <c r="A1264" s="244" t="s">
        <v>906</v>
      </c>
      <c r="B1264" s="244">
        <v>1103</v>
      </c>
      <c r="C1264" s="244"/>
      <c r="D1264" s="260">
        <f t="shared" si="7"/>
        <v>0</v>
      </c>
    </row>
    <row r="1265" spans="1:4" s="71" customFormat="1" ht="19.5" customHeight="1">
      <c r="A1265" s="244"/>
      <c r="B1265" s="244"/>
      <c r="C1265" s="244"/>
      <c r="D1265" s="244"/>
    </row>
    <row r="1266" spans="1:4" s="71" customFormat="1" ht="19.5" customHeight="1">
      <c r="A1266" s="258" t="s">
        <v>62</v>
      </c>
      <c r="B1266" s="244">
        <f>B4+B233+B237+B249+B339+B390+B446+B503+B628+B698+B772+B791+B902+B966+B1030+B1050+B1080+B1090+B1134+B1154+B1198+B1253+B1254+B1260+B1262</f>
        <v>295237</v>
      </c>
      <c r="C1266" s="244">
        <f>C4+C233+C237+C249+C339+C390+C446+C503+C628+C698+C772+C791+C902+C966+C1030+C1050+C1080+C1090+C1134+C1154+C1198+C1253+C1254+C1260+C1262</f>
        <v>299040</v>
      </c>
      <c r="D1266" s="244"/>
    </row>
    <row r="1267" spans="1:4" s="71" customFormat="1" ht="19.5" customHeight="1">
      <c r="A1267" s="79" t="s">
        <v>1123</v>
      </c>
      <c r="B1267" s="75"/>
      <c r="C1267" s="75"/>
      <c r="D1267" s="76"/>
    </row>
    <row r="1268" spans="1:4" s="71" customFormat="1" ht="19.5" customHeight="1">
      <c r="A1268" s="79" t="s">
        <v>1125</v>
      </c>
      <c r="B1268" s="75"/>
      <c r="C1268" s="75"/>
      <c r="D1268" s="76"/>
    </row>
    <row r="1269" spans="1:4" s="71" customFormat="1" ht="19.5" customHeight="1">
      <c r="A1269" s="79" t="s">
        <v>1126</v>
      </c>
      <c r="B1269" s="75"/>
      <c r="C1269" s="75"/>
      <c r="D1269" s="76"/>
    </row>
    <row r="1270" spans="1:4" s="71" customFormat="1" ht="19.5" customHeight="1">
      <c r="A1270" s="79" t="s">
        <v>1127</v>
      </c>
      <c r="B1270" s="75">
        <f>SUM(B1271:B1277)</f>
        <v>0</v>
      </c>
      <c r="C1270" s="75">
        <v>0</v>
      </c>
      <c r="D1270" s="76"/>
    </row>
    <row r="1271" spans="1:4" s="71" customFormat="1" ht="19.5" customHeight="1">
      <c r="A1271" s="79" t="s">
        <v>1121</v>
      </c>
      <c r="B1271" s="75"/>
      <c r="C1271" s="75"/>
      <c r="D1271" s="76"/>
    </row>
    <row r="1272" spans="1:4" s="71" customFormat="1" ht="19.5" customHeight="1">
      <c r="A1272" s="79" t="s">
        <v>1122</v>
      </c>
      <c r="B1272" s="75"/>
      <c r="C1272" s="75"/>
      <c r="D1272" s="76"/>
    </row>
    <row r="1273" spans="1:4" s="71" customFormat="1" ht="19.5" customHeight="1">
      <c r="A1273" s="79" t="s">
        <v>1123</v>
      </c>
      <c r="B1273" s="75"/>
      <c r="C1273" s="75"/>
      <c r="D1273" s="76"/>
    </row>
    <row r="1274" spans="1:4" s="71" customFormat="1" ht="19.5" customHeight="1">
      <c r="A1274" s="79" t="s">
        <v>1128</v>
      </c>
      <c r="B1274" s="75"/>
      <c r="C1274" s="75"/>
      <c r="D1274" s="76"/>
    </row>
    <row r="1275" spans="1:4" s="71" customFormat="1" ht="19.5" customHeight="1">
      <c r="A1275" s="79" t="s">
        <v>1129</v>
      </c>
      <c r="B1275" s="75"/>
      <c r="C1275" s="75"/>
      <c r="D1275" s="76"/>
    </row>
    <row r="1276" spans="1:4" s="71" customFormat="1" ht="19.5" customHeight="1">
      <c r="A1276" s="79" t="s">
        <v>1124</v>
      </c>
      <c r="B1276" s="75"/>
      <c r="C1276" s="75"/>
      <c r="D1276" s="76"/>
    </row>
    <row r="1277" spans="1:4" s="71" customFormat="1" ht="19.5" customHeight="1">
      <c r="A1277" s="79" t="s">
        <v>1130</v>
      </c>
      <c r="B1277" s="75"/>
      <c r="C1277" s="75"/>
      <c r="D1277" s="76"/>
    </row>
    <row r="1278" spans="1:4" s="71" customFormat="1" ht="19.5" customHeight="1">
      <c r="A1278" s="79" t="s">
        <v>1131</v>
      </c>
      <c r="B1278" s="75">
        <f>SUM(B1279:B1290)</f>
        <v>0</v>
      </c>
      <c r="C1278" s="75">
        <v>0</v>
      </c>
      <c r="D1278" s="76"/>
    </row>
    <row r="1279" spans="1:4" s="71" customFormat="1" ht="19.5" customHeight="1">
      <c r="A1279" s="79" t="s">
        <v>1121</v>
      </c>
      <c r="B1279" s="75"/>
      <c r="C1279" s="75"/>
      <c r="D1279" s="76"/>
    </row>
    <row r="1280" spans="1:4" s="71" customFormat="1" ht="19.5" customHeight="1">
      <c r="A1280" s="79" t="s">
        <v>1122</v>
      </c>
      <c r="B1280" s="75"/>
      <c r="C1280" s="75"/>
      <c r="D1280" s="76"/>
    </row>
    <row r="1281" spans="1:4" s="71" customFormat="1" ht="19.5" customHeight="1">
      <c r="A1281" s="79" t="s">
        <v>1123</v>
      </c>
      <c r="B1281" s="75"/>
      <c r="C1281" s="75"/>
      <c r="D1281" s="76"/>
    </row>
    <row r="1282" spans="1:4" s="71" customFormat="1" ht="19.5" customHeight="1">
      <c r="A1282" s="79" t="s">
        <v>1132</v>
      </c>
      <c r="B1282" s="75"/>
      <c r="C1282" s="75"/>
      <c r="D1282" s="76"/>
    </row>
    <row r="1283" spans="1:4" s="71" customFormat="1" ht="19.5" customHeight="1">
      <c r="A1283" s="79" t="s">
        <v>1133</v>
      </c>
      <c r="B1283" s="75"/>
      <c r="C1283" s="75"/>
      <c r="D1283" s="76"/>
    </row>
    <row r="1284" spans="1:4" s="71" customFormat="1" ht="19.5" customHeight="1">
      <c r="A1284" s="79" t="s">
        <v>1134</v>
      </c>
      <c r="B1284" s="75"/>
      <c r="C1284" s="75"/>
      <c r="D1284" s="76"/>
    </row>
    <row r="1285" spans="1:4" s="71" customFormat="1" ht="19.5" customHeight="1">
      <c r="A1285" s="79" t="s">
        <v>1135</v>
      </c>
      <c r="B1285" s="75"/>
      <c r="C1285" s="75"/>
      <c r="D1285" s="76"/>
    </row>
    <row r="1286" spans="1:4" s="71" customFormat="1" ht="19.5" customHeight="1">
      <c r="A1286" s="79" t="s">
        <v>1136</v>
      </c>
      <c r="B1286" s="75"/>
      <c r="C1286" s="75"/>
      <c r="D1286" s="76"/>
    </row>
    <row r="1287" spans="1:4" s="71" customFormat="1" ht="19.5" customHeight="1">
      <c r="A1287" s="79" t="s">
        <v>1137</v>
      </c>
      <c r="B1287" s="75"/>
      <c r="C1287" s="75"/>
      <c r="D1287" s="76"/>
    </row>
    <row r="1288" spans="1:4" s="71" customFormat="1" ht="19.5" customHeight="1">
      <c r="A1288" s="79" t="s">
        <v>1138</v>
      </c>
      <c r="B1288" s="75"/>
      <c r="C1288" s="75"/>
      <c r="D1288" s="76"/>
    </row>
    <row r="1289" spans="1:4" s="71" customFormat="1" ht="19.5" customHeight="1">
      <c r="A1289" s="79" t="s">
        <v>1139</v>
      </c>
      <c r="B1289" s="75"/>
      <c r="C1289" s="75"/>
      <c r="D1289" s="76"/>
    </row>
    <row r="1290" spans="1:4" s="71" customFormat="1" ht="19.5" customHeight="1">
      <c r="A1290" s="79" t="s">
        <v>1140</v>
      </c>
      <c r="B1290" s="75"/>
      <c r="C1290" s="75"/>
      <c r="D1290" s="76"/>
    </row>
    <row r="1291" spans="1:4" s="71" customFormat="1" ht="19.5" customHeight="1">
      <c r="A1291" s="79" t="s">
        <v>1141</v>
      </c>
      <c r="B1291" s="75">
        <f>SUM(B1292:B1294)</f>
        <v>11</v>
      </c>
      <c r="C1291" s="75">
        <v>612</v>
      </c>
      <c r="D1291" s="76">
        <f>C1291/B1291</f>
        <v>55.63636363636363</v>
      </c>
    </row>
    <row r="1292" spans="1:4" s="71" customFormat="1" ht="19.5" customHeight="1">
      <c r="A1292" s="79" t="s">
        <v>1142</v>
      </c>
      <c r="B1292" s="75">
        <v>11</v>
      </c>
      <c r="C1292" s="75">
        <v>612</v>
      </c>
      <c r="D1292" s="76">
        <f>C1292/B1292</f>
        <v>55.63636363636363</v>
      </c>
    </row>
    <row r="1293" spans="1:4" s="71" customFormat="1" ht="19.5" customHeight="1">
      <c r="A1293" s="79" t="s">
        <v>1143</v>
      </c>
      <c r="B1293" s="75"/>
      <c r="C1293" s="75"/>
      <c r="D1293" s="76"/>
    </row>
    <row r="1294" spans="1:4" s="71" customFormat="1" ht="19.5" customHeight="1">
      <c r="A1294" s="79" t="s">
        <v>1144</v>
      </c>
      <c r="B1294" s="75"/>
      <c r="C1294" s="75"/>
      <c r="D1294" s="76"/>
    </row>
    <row r="1295" spans="1:4" s="71" customFormat="1" ht="19.5" customHeight="1">
      <c r="A1295" s="79" t="s">
        <v>1145</v>
      </c>
      <c r="B1295" s="75">
        <f>SUM(B1296:B1300)</f>
        <v>233</v>
      </c>
      <c r="C1295" s="75">
        <v>519</v>
      </c>
      <c r="D1295" s="76">
        <f>C1295/B1295</f>
        <v>2.227467811158798</v>
      </c>
    </row>
    <row r="1296" spans="1:4" s="71" customFormat="1" ht="19.5" customHeight="1">
      <c r="A1296" s="79" t="s">
        <v>1146</v>
      </c>
      <c r="B1296" s="75"/>
      <c r="C1296" s="75"/>
      <c r="D1296" s="76"/>
    </row>
    <row r="1297" spans="1:4" s="71" customFormat="1" ht="19.5" customHeight="1">
      <c r="A1297" s="79" t="s">
        <v>1147</v>
      </c>
      <c r="B1297" s="75">
        <v>207</v>
      </c>
      <c r="C1297" s="75">
        <v>519</v>
      </c>
      <c r="D1297" s="76">
        <f>C1297/B1297</f>
        <v>2.5072463768115942</v>
      </c>
    </row>
    <row r="1298" spans="1:4" s="71" customFormat="1" ht="19.5" customHeight="1">
      <c r="A1298" s="79" t="s">
        <v>1148</v>
      </c>
      <c r="B1298" s="75"/>
      <c r="C1298" s="75"/>
      <c r="D1298" s="76"/>
    </row>
    <row r="1299" spans="1:4" s="71" customFormat="1" ht="19.5" customHeight="1">
      <c r="A1299" s="79" t="s">
        <v>1149</v>
      </c>
      <c r="B1299" s="75"/>
      <c r="C1299" s="75"/>
      <c r="D1299" s="76"/>
    </row>
    <row r="1300" spans="1:4" s="71" customFormat="1" ht="19.5" customHeight="1">
      <c r="A1300" s="79" t="s">
        <v>1150</v>
      </c>
      <c r="B1300" s="75">
        <v>26</v>
      </c>
      <c r="C1300" s="75"/>
      <c r="D1300" s="76">
        <f>C1300/B1300</f>
        <v>0</v>
      </c>
    </row>
    <row r="1301" spans="1:4" s="71" customFormat="1" ht="19.5" customHeight="1">
      <c r="A1301" s="79" t="s">
        <v>1151</v>
      </c>
      <c r="B1301" s="75"/>
      <c r="C1301" s="75"/>
      <c r="D1301" s="76"/>
    </row>
    <row r="1302" spans="1:4" s="71" customFormat="1" ht="19.5" customHeight="1">
      <c r="A1302" s="80" t="s">
        <v>1152</v>
      </c>
      <c r="B1302" s="78"/>
      <c r="C1302" s="78"/>
      <c r="D1302" s="74"/>
    </row>
    <row r="1303" spans="1:4" s="71" customFormat="1" ht="19.5" customHeight="1">
      <c r="A1303" s="80" t="s">
        <v>1153</v>
      </c>
      <c r="B1303" s="78">
        <f>B1304</f>
        <v>0</v>
      </c>
      <c r="C1303" s="78">
        <f>C1304</f>
        <v>0</v>
      </c>
      <c r="D1303" s="74"/>
    </row>
    <row r="1304" spans="1:4" s="71" customFormat="1" ht="19.5" customHeight="1">
      <c r="A1304" s="79" t="s">
        <v>1154</v>
      </c>
      <c r="B1304" s="75">
        <f>SUM(B1305:B1308)</f>
        <v>0</v>
      </c>
      <c r="C1304" s="75">
        <f>SUM(C1305:C1308)</f>
        <v>0</v>
      </c>
      <c r="D1304" s="76"/>
    </row>
    <row r="1305" spans="1:4" s="71" customFormat="1" ht="19.5" customHeight="1">
      <c r="A1305" s="79" t="s">
        <v>1155</v>
      </c>
      <c r="B1305" s="75"/>
      <c r="C1305" s="75"/>
      <c r="D1305" s="76"/>
    </row>
    <row r="1306" spans="1:4" s="71" customFormat="1" ht="19.5" customHeight="1">
      <c r="A1306" s="79" t="s">
        <v>1156</v>
      </c>
      <c r="B1306" s="75"/>
      <c r="C1306" s="75"/>
      <c r="D1306" s="76"/>
    </row>
    <row r="1307" spans="1:4" s="71" customFormat="1" ht="19.5" customHeight="1">
      <c r="A1307" s="79" t="s">
        <v>1157</v>
      </c>
      <c r="B1307" s="75"/>
      <c r="C1307" s="75"/>
      <c r="D1307" s="76"/>
    </row>
    <row r="1308" spans="1:4" s="71" customFormat="1" ht="19.5" customHeight="1">
      <c r="A1308" s="79" t="s">
        <v>1158</v>
      </c>
      <c r="B1308" s="75"/>
      <c r="C1308" s="75"/>
      <c r="D1308" s="76"/>
    </row>
    <row r="1309" spans="1:4" s="71" customFormat="1" ht="19.5" customHeight="1">
      <c r="A1309" s="80" t="s">
        <v>1159</v>
      </c>
      <c r="B1309" s="78">
        <f>SUM(B1310)</f>
        <v>879</v>
      </c>
      <c r="C1309" s="78">
        <f>SUM(C1310)</f>
        <v>2140</v>
      </c>
      <c r="D1309" s="74">
        <f>C1309/B1309</f>
        <v>2.434584755403868</v>
      </c>
    </row>
    <row r="1310" spans="1:4" s="71" customFormat="1" ht="19.5" customHeight="1">
      <c r="A1310" s="79" t="s">
        <v>1160</v>
      </c>
      <c r="B1310" s="75">
        <v>879</v>
      </c>
      <c r="C1310" s="75">
        <v>2140</v>
      </c>
      <c r="D1310" s="76">
        <f>C1310/B1310</f>
        <v>2.434584755403868</v>
      </c>
    </row>
    <row r="1311" spans="1:4" s="71" customFormat="1" ht="19.5" customHeight="1">
      <c r="A1311" s="79" t="s">
        <v>1161</v>
      </c>
      <c r="B1311" s="75">
        <v>879</v>
      </c>
      <c r="C1311" s="75">
        <v>2140</v>
      </c>
      <c r="D1311" s="76">
        <f>C1311/B1311</f>
        <v>2.434584755403868</v>
      </c>
    </row>
    <row r="1312" spans="1:4" s="71" customFormat="1" ht="19.5" customHeight="1">
      <c r="A1312" s="79" t="s">
        <v>1162</v>
      </c>
      <c r="B1312" s="75"/>
      <c r="C1312" s="75"/>
      <c r="D1312" s="76"/>
    </row>
    <row r="1313" spans="1:4" s="71" customFormat="1" ht="19.5" customHeight="1">
      <c r="A1313" s="79" t="s">
        <v>1163</v>
      </c>
      <c r="B1313" s="75"/>
      <c r="C1313" s="75"/>
      <c r="D1313" s="76"/>
    </row>
    <row r="1314" spans="1:4" s="71" customFormat="1" ht="19.5" customHeight="1">
      <c r="A1314" s="79" t="s">
        <v>1164</v>
      </c>
      <c r="B1314" s="75"/>
      <c r="C1314" s="75"/>
      <c r="D1314" s="76"/>
    </row>
    <row r="1315" spans="1:4" s="71" customFormat="1" ht="19.5" customHeight="1">
      <c r="A1315" s="73" t="s">
        <v>1165</v>
      </c>
      <c r="B1315" s="81">
        <f>SUM(B1316)</f>
        <v>15</v>
      </c>
      <c r="C1315" s="81">
        <f>SUM(C1316)</f>
        <v>15</v>
      </c>
      <c r="D1315" s="74">
        <f>C1315/B1315</f>
        <v>1</v>
      </c>
    </row>
    <row r="1316" spans="1:4" s="71" customFormat="1" ht="19.5" customHeight="1">
      <c r="A1316" s="77" t="s">
        <v>1166</v>
      </c>
      <c r="B1316" s="82">
        <v>15</v>
      </c>
      <c r="C1316" s="82">
        <v>15</v>
      </c>
      <c r="D1316" s="76">
        <f>C1316/B1316</f>
        <v>1</v>
      </c>
    </row>
    <row r="1317" spans="1:4" s="71" customFormat="1" ht="19.5" customHeight="1">
      <c r="A1317" s="73" t="s">
        <v>1167</v>
      </c>
      <c r="B1317" s="81">
        <f>SUM(B1318:B1319)</f>
        <v>0</v>
      </c>
      <c r="C1317" s="81">
        <f>SUM(C1318:C1319)</f>
        <v>0</v>
      </c>
      <c r="D1317" s="76"/>
    </row>
    <row r="1318" spans="1:4" s="71" customFormat="1" ht="19.5" customHeight="1">
      <c r="A1318" s="77" t="s">
        <v>1168</v>
      </c>
      <c r="B1318" s="82"/>
      <c r="C1318" s="82"/>
      <c r="D1318" s="76"/>
    </row>
    <row r="1319" spans="1:4" s="71" customFormat="1" ht="19.5" customHeight="1">
      <c r="A1319" s="77" t="s">
        <v>1169</v>
      </c>
      <c r="B1319" s="82"/>
      <c r="C1319" s="82"/>
      <c r="D1319" s="76"/>
    </row>
    <row r="1320" spans="1:4" s="71" customFormat="1" ht="19.5" customHeight="1">
      <c r="A1320" s="77"/>
      <c r="B1320" s="82"/>
      <c r="C1320" s="82"/>
      <c r="D1320" s="76"/>
    </row>
    <row r="1321" spans="1:4" s="71" customFormat="1" ht="19.5" customHeight="1">
      <c r="A1321" s="77"/>
      <c r="B1321" s="82"/>
      <c r="C1321" s="82"/>
      <c r="D1321" s="76"/>
    </row>
    <row r="1322" spans="1:4" s="71" customFormat="1" ht="19.5" customHeight="1">
      <c r="A1322" s="266" t="s">
        <v>1440</v>
      </c>
      <c r="B1322" s="83">
        <f>B4+B251+B254+B266+B354+B408+B464+B520+B637+B708+B781+B800+B925+B989+B1055+B1075+B1100+B1110+B1174+B1192+B1245+B1302+B1303+B1309+B1315+B1317</f>
        <v>52778</v>
      </c>
      <c r="C1322" s="83">
        <f>C4+C251+C254+C266+C354+C408+C464+C520+C637+C708+C781+C800+C925+C989+C1055+C1075+C1100+C1110+C1174+C1192+C1245+C1302+C1303+C1309+C1315+C1317</f>
        <v>53870</v>
      </c>
      <c r="D1322" s="76">
        <f>C1322/B1322</f>
        <v>1.0206904391981508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45.375" style="21" customWidth="1"/>
    <col min="2" max="2" width="16.00390625" style="67" customWidth="1"/>
    <col min="3" max="3" width="15.00390625" style="57" customWidth="1"/>
    <col min="4" max="250" width="9.00390625" style="57" customWidth="1"/>
    <col min="251" max="252" width="9.00390625" style="21" customWidth="1"/>
  </cols>
  <sheetData>
    <row r="1" spans="1:3" ht="29.25" customHeight="1">
      <c r="A1" s="306" t="s">
        <v>1346</v>
      </c>
      <c r="B1" s="306"/>
      <c r="C1" s="306"/>
    </row>
    <row r="2" spans="1:3" ht="27" customHeight="1">
      <c r="A2" s="58"/>
      <c r="B2"/>
      <c r="C2" s="66" t="s">
        <v>16</v>
      </c>
    </row>
    <row r="3" spans="1:3" ht="34.5" customHeight="1">
      <c r="A3" s="13" t="s">
        <v>65</v>
      </c>
      <c r="B3" s="3" t="s">
        <v>1170</v>
      </c>
      <c r="C3" s="3" t="s">
        <v>1171</v>
      </c>
    </row>
    <row r="4" spans="1:3" ht="18" customHeight="1">
      <c r="A4" s="68" t="s">
        <v>1172</v>
      </c>
      <c r="B4" s="62"/>
      <c r="C4" s="69">
        <f>SUM(C5:C20)</f>
        <v>0</v>
      </c>
    </row>
    <row r="5" spans="1:3" ht="18" customHeight="1">
      <c r="A5" s="70" t="s">
        <v>1173</v>
      </c>
      <c r="B5" s="62"/>
      <c r="C5" s="61"/>
    </row>
    <row r="6" spans="1:3" ht="18" customHeight="1">
      <c r="A6" s="70" t="s">
        <v>1174</v>
      </c>
      <c r="B6" s="62"/>
      <c r="C6" s="61"/>
    </row>
    <row r="7" spans="1:3" ht="18" customHeight="1">
      <c r="A7" s="70" t="s">
        <v>1175</v>
      </c>
      <c r="B7" s="62"/>
      <c r="C7" s="61"/>
    </row>
    <row r="8" spans="1:3" ht="18" customHeight="1">
      <c r="A8" s="70" t="s">
        <v>1176</v>
      </c>
      <c r="B8" s="62"/>
      <c r="C8" s="61"/>
    </row>
    <row r="9" spans="1:3" ht="18" customHeight="1">
      <c r="A9" s="70" t="s">
        <v>1177</v>
      </c>
      <c r="B9" s="62"/>
      <c r="C9" s="61"/>
    </row>
    <row r="10" spans="1:3" ht="18" customHeight="1">
      <c r="A10" s="70" t="s">
        <v>1178</v>
      </c>
      <c r="B10" s="62"/>
      <c r="C10" s="61"/>
    </row>
    <row r="11" spans="1:3" ht="18" customHeight="1">
      <c r="A11" s="70" t="s">
        <v>1179</v>
      </c>
      <c r="B11" s="62"/>
      <c r="C11" s="61"/>
    </row>
    <row r="12" spans="1:3" ht="18" customHeight="1">
      <c r="A12" s="70" t="s">
        <v>1180</v>
      </c>
      <c r="B12" s="62"/>
      <c r="C12" s="61"/>
    </row>
    <row r="13" spans="1:3" ht="18" customHeight="1">
      <c r="A13" s="70" t="s">
        <v>1181</v>
      </c>
      <c r="B13" s="62"/>
      <c r="C13" s="61"/>
    </row>
    <row r="14" spans="1:3" ht="18" customHeight="1">
      <c r="A14" s="70" t="s">
        <v>1182</v>
      </c>
      <c r="B14" s="62"/>
      <c r="C14" s="61"/>
    </row>
    <row r="15" spans="1:3" ht="18" customHeight="1">
      <c r="A15" s="70" t="s">
        <v>1183</v>
      </c>
      <c r="B15" s="62"/>
      <c r="C15" s="61"/>
    </row>
    <row r="16" spans="1:3" ht="18" customHeight="1">
      <c r="A16" s="70" t="s">
        <v>1184</v>
      </c>
      <c r="B16" s="62"/>
      <c r="C16" s="61"/>
    </row>
    <row r="17" spans="1:3" ht="18" customHeight="1">
      <c r="A17" s="70" t="s">
        <v>1185</v>
      </c>
      <c r="B17" s="62"/>
      <c r="C17" s="61"/>
    </row>
    <row r="18" spans="1:3" ht="18" customHeight="1">
      <c r="A18" s="70" t="s">
        <v>1186</v>
      </c>
      <c r="B18" s="62"/>
      <c r="C18" s="61"/>
    </row>
    <row r="19" spans="1:3" ht="18" customHeight="1">
      <c r="A19" s="70" t="s">
        <v>1187</v>
      </c>
      <c r="B19" s="62"/>
      <c r="C19" s="61"/>
    </row>
    <row r="20" spans="1:3" ht="18" customHeight="1">
      <c r="A20" s="70" t="s">
        <v>1188</v>
      </c>
      <c r="B20" s="62"/>
      <c r="C20" s="61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A1">
      <selection activeCell="J23" sqref="J23"/>
    </sheetView>
  </sheetViews>
  <sheetFormatPr defaultColWidth="9.00390625" defaultRowHeight="14.25"/>
  <cols>
    <col min="1" max="1" width="27.125" style="21" customWidth="1"/>
    <col min="2" max="2" width="9.125" style="57" customWidth="1"/>
    <col min="3" max="248" width="9.00390625" style="57" customWidth="1"/>
    <col min="249" max="250" width="9.00390625" style="21" customWidth="1"/>
  </cols>
  <sheetData>
    <row r="1" spans="1:15" ht="29.25" customHeight="1">
      <c r="A1" s="306" t="s">
        <v>1347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7" customHeight="1">
      <c r="A2" s="58"/>
      <c r="B2"/>
      <c r="O2" s="66" t="s">
        <v>16</v>
      </c>
    </row>
    <row r="3" spans="1:15" ht="34.5" customHeight="1">
      <c r="A3" s="24" t="s">
        <v>65</v>
      </c>
      <c r="B3" s="3" t="s">
        <v>1189</v>
      </c>
      <c r="C3" s="59" t="s">
        <v>1190</v>
      </c>
      <c r="D3" s="59" t="s">
        <v>1191</v>
      </c>
      <c r="E3" s="59" t="s">
        <v>1192</v>
      </c>
      <c r="F3" s="59" t="s">
        <v>1193</v>
      </c>
      <c r="G3" s="59" t="s">
        <v>1194</v>
      </c>
      <c r="H3" s="59" t="s">
        <v>1195</v>
      </c>
      <c r="I3" s="59" t="s">
        <v>1196</v>
      </c>
      <c r="J3" s="59" t="s">
        <v>1197</v>
      </c>
      <c r="K3" s="59" t="s">
        <v>1198</v>
      </c>
      <c r="L3" s="59" t="s">
        <v>1199</v>
      </c>
      <c r="M3" s="59" t="s">
        <v>1200</v>
      </c>
      <c r="N3" s="59" t="s">
        <v>1201</v>
      </c>
      <c r="O3" s="59" t="s">
        <v>1202</v>
      </c>
    </row>
    <row r="4" spans="1:15" ht="19.5" customHeight="1">
      <c r="A4" s="60" t="s">
        <v>1173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9.5" customHeight="1">
      <c r="A5" s="60" t="s">
        <v>1174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9.5" customHeight="1">
      <c r="A6" s="60" t="s">
        <v>1175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9.5" customHeight="1">
      <c r="A7" s="60" t="s">
        <v>1176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9.5" customHeight="1">
      <c r="A8" s="60" t="s">
        <v>1177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9.5" customHeight="1">
      <c r="A9" s="60" t="s">
        <v>1178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9.5" customHeight="1">
      <c r="A10" s="60" t="s">
        <v>1179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9.5" customHeight="1">
      <c r="A11" s="60" t="s">
        <v>1180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9.5" customHeight="1">
      <c r="A12" s="60" t="s">
        <v>1181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9.5" customHeight="1">
      <c r="A13" s="60" t="s">
        <v>1182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9.5" customHeight="1">
      <c r="A14" s="60" t="s">
        <v>1183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9.5" customHeight="1">
      <c r="A15" s="60" t="s">
        <v>1184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9.5" customHeight="1">
      <c r="A16" s="60" t="s">
        <v>1185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9.5" customHeight="1">
      <c r="A17" s="60" t="s">
        <v>1186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9.5" customHeight="1">
      <c r="A18" s="60" t="s">
        <v>1187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9.5" customHeight="1">
      <c r="A19" s="63" t="s">
        <v>1188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24" t="s">
        <v>64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</sheetData>
  <sheetProtection/>
  <mergeCells count="1">
    <mergeCell ref="A1:O1"/>
  </mergeCells>
  <printOptions/>
  <pageMargins left="0.75" right="0.75" top="1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Q13"/>
  <sheetViews>
    <sheetView zoomScalePageLayoutView="0" workbookViewId="0" topLeftCell="A1">
      <selection activeCell="E8" sqref="E8"/>
    </sheetView>
  </sheetViews>
  <sheetFormatPr defaultColWidth="7.875" defaultRowHeight="14.25"/>
  <cols>
    <col min="1" max="1" width="32.00390625" style="30" customWidth="1"/>
    <col min="2" max="3" width="9.125" style="30" hidden="1" customWidth="1"/>
    <col min="4" max="5" width="10.75390625" style="30" customWidth="1"/>
    <col min="6" max="7" width="10.00390625" style="30" customWidth="1"/>
    <col min="8" max="241" width="7.875" style="30" customWidth="1"/>
    <col min="242" max="251" width="7.875" style="7" customWidth="1"/>
  </cols>
  <sheetData>
    <row r="1" spans="1:251" ht="33" customHeight="1">
      <c r="A1" s="285" t="s">
        <v>1348</v>
      </c>
      <c r="B1" s="285"/>
      <c r="C1" s="285"/>
      <c r="D1" s="285"/>
      <c r="E1" s="285"/>
      <c r="F1" s="285"/>
      <c r="G1" s="28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8" customHeight="1">
      <c r="A2" s="31"/>
      <c r="B2" s="31"/>
      <c r="C2" s="31"/>
      <c r="D2" s="31"/>
      <c r="E2" s="32"/>
      <c r="F2" s="15"/>
      <c r="G2" s="9" t="s">
        <v>16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7" ht="30" customHeight="1">
      <c r="A3" s="324" t="s">
        <v>78</v>
      </c>
      <c r="B3" s="34" t="s">
        <v>79</v>
      </c>
      <c r="C3" s="34" t="s">
        <v>80</v>
      </c>
      <c r="D3" s="302" t="s">
        <v>1287</v>
      </c>
      <c r="E3" s="302" t="s">
        <v>1338</v>
      </c>
      <c r="F3" s="294" t="s">
        <v>133</v>
      </c>
      <c r="G3" s="294"/>
    </row>
    <row r="4" spans="1:7" ht="30" customHeight="1">
      <c r="A4" s="325"/>
      <c r="B4" s="34"/>
      <c r="C4" s="34"/>
      <c r="D4" s="303"/>
      <c r="E4" s="303"/>
      <c r="F4" s="3" t="s">
        <v>135</v>
      </c>
      <c r="G4" s="3" t="s">
        <v>136</v>
      </c>
    </row>
    <row r="5" spans="1:251" s="48" customFormat="1" ht="30" customHeight="1">
      <c r="A5" s="44" t="s">
        <v>81</v>
      </c>
      <c r="B5" s="43">
        <v>5601</v>
      </c>
      <c r="C5" s="43" t="e">
        <f>SUM(#REF!,#REF!)</f>
        <v>#REF!</v>
      </c>
      <c r="D5" s="51">
        <f>SUM(D6:D8)</f>
        <v>9498</v>
      </c>
      <c r="E5" s="51">
        <f>SUM(E6:E8)</f>
        <v>13178</v>
      </c>
      <c r="F5" s="267">
        <f>SUM(F6:F8)</f>
        <v>3680</v>
      </c>
      <c r="G5" s="228">
        <f>E5/D5-1</f>
        <v>0.3874499894714676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7" ht="30" customHeight="1">
      <c r="A6" s="39" t="s">
        <v>1203</v>
      </c>
      <c r="B6" s="40"/>
      <c r="C6" s="40"/>
      <c r="D6" s="194">
        <v>8765</v>
      </c>
      <c r="E6" s="53">
        <v>12000</v>
      </c>
      <c r="F6" s="53">
        <f>E6-D6</f>
        <v>3235</v>
      </c>
      <c r="G6" s="268">
        <f aca="true" t="shared" si="0" ref="G6:G12">E6/D6-1</f>
        <v>0.3690815744438105</v>
      </c>
    </row>
    <row r="7" spans="1:7" ht="30" customHeight="1">
      <c r="A7" s="39" t="s">
        <v>1204</v>
      </c>
      <c r="B7" s="40"/>
      <c r="C7" s="43"/>
      <c r="D7" s="194">
        <v>28</v>
      </c>
      <c r="E7" s="53"/>
      <c r="F7" s="53">
        <f>E7-D7</f>
        <v>-28</v>
      </c>
      <c r="G7" s="268">
        <f t="shared" si="0"/>
        <v>-1</v>
      </c>
    </row>
    <row r="8" spans="1:7" ht="30" customHeight="1">
      <c r="A8" s="214" t="s">
        <v>1442</v>
      </c>
      <c r="B8" s="40"/>
      <c r="C8" s="43"/>
      <c r="D8" s="53">
        <v>705</v>
      </c>
      <c r="E8" s="53">
        <v>1178</v>
      </c>
      <c r="F8" s="53">
        <f>E8-D8</f>
        <v>473</v>
      </c>
      <c r="G8" s="268">
        <f t="shared" si="0"/>
        <v>0.6709219858156028</v>
      </c>
    </row>
    <row r="9" spans="1:251" s="48" customFormat="1" ht="30" customHeight="1">
      <c r="A9" s="44" t="s">
        <v>84</v>
      </c>
      <c r="B9" s="43"/>
      <c r="C9" s="43"/>
      <c r="D9" s="51"/>
      <c r="E9" s="43"/>
      <c r="F9" s="53"/>
      <c r="G9" s="268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48" customFormat="1" ht="30" customHeight="1">
      <c r="A10" s="54" t="s">
        <v>1205</v>
      </c>
      <c r="B10" s="43"/>
      <c r="C10" s="43"/>
      <c r="D10" s="51">
        <f>D5+D9</f>
        <v>9498</v>
      </c>
      <c r="E10" s="267">
        <f>E5+E9</f>
        <v>13178</v>
      </c>
      <c r="F10" s="267">
        <f>E10-D10</f>
        <v>3680</v>
      </c>
      <c r="G10" s="228">
        <f t="shared" si="0"/>
        <v>0.3874499894714676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48" customFormat="1" ht="30" customHeight="1">
      <c r="A11" s="35" t="s">
        <v>1206</v>
      </c>
      <c r="B11" s="43"/>
      <c r="C11" s="43"/>
      <c r="D11" s="40"/>
      <c r="E11" s="55"/>
      <c r="F11" s="53"/>
      <c r="G11" s="268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48" customFormat="1" ht="30" customHeight="1">
      <c r="A12" s="35" t="s">
        <v>1207</v>
      </c>
      <c r="B12" s="43"/>
      <c r="C12" s="43"/>
      <c r="D12" s="51">
        <f>SUM(D5,D9,D11)</f>
        <v>9498</v>
      </c>
      <c r="E12" s="267">
        <f>SUM(E5,E9,E11)</f>
        <v>13178</v>
      </c>
      <c r="F12" s="267">
        <f>E12-D12</f>
        <v>3680</v>
      </c>
      <c r="G12" s="228">
        <f t="shared" si="0"/>
        <v>0.3874499894714676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7" ht="30" customHeight="1">
      <c r="A13" s="31"/>
      <c r="B13" s="31"/>
      <c r="C13" s="31"/>
      <c r="D13" s="31"/>
      <c r="E13" s="31"/>
      <c r="F13" s="31"/>
      <c r="G13" s="31"/>
    </row>
    <row r="14" ht="30" customHeight="1"/>
    <row r="15" ht="30" customHeight="1"/>
    <row r="16" ht="30" customHeight="1"/>
    <row r="17" ht="30" customHeight="1"/>
    <row r="18" ht="30" customHeight="1"/>
    <row r="19" ht="18" customHeight="1"/>
  </sheetData>
  <sheetProtection/>
  <mergeCells count="5">
    <mergeCell ref="A1:G1"/>
    <mergeCell ref="F3:G3"/>
    <mergeCell ref="A3:A4"/>
    <mergeCell ref="D3:D4"/>
    <mergeCell ref="E3:E4"/>
  </mergeCells>
  <printOptions horizontalCentered="1"/>
  <pageMargins left="0.9444444444444444" right="0.9444444444444444" top="0.9840277777777777" bottom="0.9444444444444444" header="0.5111111111111111" footer="0.7868055555555555"/>
  <pageSetup firstPageNumber="15" useFirstPageNumber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N13"/>
  <sheetViews>
    <sheetView zoomScalePageLayoutView="0" workbookViewId="0" topLeftCell="A1">
      <selection activeCell="G7" sqref="G7"/>
    </sheetView>
  </sheetViews>
  <sheetFormatPr defaultColWidth="7.875" defaultRowHeight="14.25"/>
  <cols>
    <col min="1" max="1" width="30.25390625" style="30" customWidth="1"/>
    <col min="2" max="3" width="9.125" style="30" hidden="1" customWidth="1"/>
    <col min="4" max="5" width="11.00390625" style="30" customWidth="1"/>
    <col min="6" max="7" width="10.375" style="30" customWidth="1"/>
    <col min="8" max="238" width="7.875" style="30" customWidth="1"/>
    <col min="239" max="248" width="7.875" style="7" customWidth="1"/>
  </cols>
  <sheetData>
    <row r="1" spans="1:248" ht="31.5" customHeight="1">
      <c r="A1" s="285" t="s">
        <v>1349</v>
      </c>
      <c r="B1" s="285"/>
      <c r="C1" s="285"/>
      <c r="D1" s="285"/>
      <c r="E1" s="285"/>
      <c r="F1" s="285"/>
      <c r="G1" s="28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31"/>
      <c r="B2" s="31"/>
      <c r="C2" s="31"/>
      <c r="D2" s="31"/>
      <c r="E2" s="32"/>
      <c r="F2" s="15"/>
      <c r="G2" s="9" t="s">
        <v>16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7" ht="28.5" customHeight="1">
      <c r="A3" s="326" t="s">
        <v>100</v>
      </c>
      <c r="B3" s="34" t="s">
        <v>79</v>
      </c>
      <c r="C3" s="34" t="s">
        <v>80</v>
      </c>
      <c r="D3" s="327" t="s">
        <v>1287</v>
      </c>
      <c r="E3" s="327" t="s">
        <v>1338</v>
      </c>
      <c r="F3" s="294" t="s">
        <v>133</v>
      </c>
      <c r="G3" s="294"/>
    </row>
    <row r="4" spans="1:7" ht="28.5" customHeight="1">
      <c r="A4" s="326"/>
      <c r="B4" s="34"/>
      <c r="C4" s="34"/>
      <c r="D4" s="327"/>
      <c r="E4" s="327"/>
      <c r="F4" s="3" t="s">
        <v>135</v>
      </c>
      <c r="G4" s="3" t="s">
        <v>136</v>
      </c>
    </row>
    <row r="5" spans="1:7" ht="28.5" customHeight="1">
      <c r="A5" s="35" t="s">
        <v>1208</v>
      </c>
      <c r="B5" s="36"/>
      <c r="C5" s="36"/>
      <c r="D5" s="37">
        <f>SUM(D6:D8)</f>
        <v>7707</v>
      </c>
      <c r="E5" s="38">
        <f>SUM(E6:E7)</f>
        <v>6950</v>
      </c>
      <c r="F5" s="38">
        <f>E5-D5</f>
        <v>-757</v>
      </c>
      <c r="G5" s="269">
        <f>E5/D5-1</f>
        <v>-0.09822239522512</v>
      </c>
    </row>
    <row r="6" spans="1:7" ht="28.5" customHeight="1">
      <c r="A6" s="39" t="s">
        <v>118</v>
      </c>
      <c r="B6" s="40">
        <v>137</v>
      </c>
      <c r="C6" s="40"/>
      <c r="D6" s="40">
        <v>7707</v>
      </c>
      <c r="E6" s="41">
        <v>6950</v>
      </c>
      <c r="F6" s="41">
        <f>E6-D6</f>
        <v>-757</v>
      </c>
      <c r="G6" s="270">
        <f aca="true" t="shared" si="0" ref="G6:G13">E6/D6-1</f>
        <v>-0.09822239522512</v>
      </c>
    </row>
    <row r="7" spans="1:7" ht="28.5" customHeight="1">
      <c r="A7" s="39" t="s">
        <v>119</v>
      </c>
      <c r="B7" s="40"/>
      <c r="C7" s="40"/>
      <c r="D7" s="40"/>
      <c r="E7" s="41"/>
      <c r="F7" s="41">
        <f aca="true" t="shared" si="1" ref="F7:F12">E7-D7</f>
        <v>0</v>
      </c>
      <c r="G7" s="270" t="e">
        <f t="shared" si="0"/>
        <v>#DIV/0!</v>
      </c>
    </row>
    <row r="8" spans="1:7" ht="28.5" customHeight="1">
      <c r="A8" s="214" t="s">
        <v>1443</v>
      </c>
      <c r="B8" s="40"/>
      <c r="C8" s="40"/>
      <c r="D8" s="40"/>
      <c r="E8" s="53">
        <v>1178</v>
      </c>
      <c r="F8" s="41">
        <f t="shared" si="1"/>
        <v>1178</v>
      </c>
      <c r="G8" s="270" t="e">
        <f t="shared" si="0"/>
        <v>#DIV/0!</v>
      </c>
    </row>
    <row r="9" spans="1:7" ht="28.5" customHeight="1">
      <c r="A9" s="42" t="s">
        <v>106</v>
      </c>
      <c r="B9" s="40"/>
      <c r="C9" s="40"/>
      <c r="D9" s="43">
        <f>SUM(D6:D8)</f>
        <v>7707</v>
      </c>
      <c r="E9" s="43">
        <f>SUM(E6:E8)</f>
        <v>8128</v>
      </c>
      <c r="F9" s="271">
        <f t="shared" si="1"/>
        <v>421</v>
      </c>
      <c r="G9" s="269">
        <f t="shared" si="0"/>
        <v>0.05462566497988841</v>
      </c>
    </row>
    <row r="10" spans="1:7" ht="28.5" customHeight="1">
      <c r="A10" s="44" t="s">
        <v>1209</v>
      </c>
      <c r="B10" s="43"/>
      <c r="C10" s="43"/>
      <c r="D10" s="43">
        <f>D11+D12</f>
        <v>1791</v>
      </c>
      <c r="E10" s="43">
        <f>E11+E12</f>
        <v>5050</v>
      </c>
      <c r="F10" s="271">
        <f t="shared" si="1"/>
        <v>3259</v>
      </c>
      <c r="G10" s="269">
        <f t="shared" si="0"/>
        <v>1.8196538246789502</v>
      </c>
    </row>
    <row r="11" spans="1:7" ht="28.5" customHeight="1">
      <c r="A11" s="39" t="s">
        <v>118</v>
      </c>
      <c r="B11" s="45"/>
      <c r="C11" s="45"/>
      <c r="D11" s="40">
        <v>1789</v>
      </c>
      <c r="E11" s="46">
        <v>5050</v>
      </c>
      <c r="F11" s="41">
        <f t="shared" si="1"/>
        <v>3261</v>
      </c>
      <c r="G11" s="270">
        <f t="shared" si="0"/>
        <v>1.8228060368921186</v>
      </c>
    </row>
    <row r="12" spans="1:8" ht="28.5" customHeight="1">
      <c r="A12" s="39" t="s">
        <v>119</v>
      </c>
      <c r="B12" s="45"/>
      <c r="C12" s="45"/>
      <c r="D12" s="40">
        <v>2</v>
      </c>
      <c r="E12" s="45"/>
      <c r="F12" s="41">
        <f t="shared" si="1"/>
        <v>-2</v>
      </c>
      <c r="G12" s="270">
        <f t="shared" si="0"/>
        <v>-1</v>
      </c>
      <c r="H12" s="146"/>
    </row>
    <row r="13" spans="1:7" ht="28.5" customHeight="1">
      <c r="A13" s="42" t="s">
        <v>116</v>
      </c>
      <c r="B13" s="45"/>
      <c r="C13" s="45"/>
      <c r="D13" s="47">
        <f>SUM(D9:D10)</f>
        <v>9498</v>
      </c>
      <c r="E13" s="47">
        <f>SUM(E9:E10)</f>
        <v>13178</v>
      </c>
      <c r="F13" s="47">
        <f>SUM(F9:F10)</f>
        <v>3680</v>
      </c>
      <c r="G13" s="269">
        <f t="shared" si="0"/>
        <v>0.3874499894714676</v>
      </c>
    </row>
  </sheetData>
  <sheetProtection/>
  <mergeCells count="5">
    <mergeCell ref="A1:G1"/>
    <mergeCell ref="F3:G3"/>
    <mergeCell ref="A3:A4"/>
    <mergeCell ref="D3:D4"/>
    <mergeCell ref="E3:E4"/>
  </mergeCells>
  <printOptions horizontalCentered="1"/>
  <pageMargins left="0.9444444444444444" right="0.9444444444444444" top="0.9840277777777777" bottom="0.9444444444444444" header="0.5111111111111111" footer="0.7868055555555555"/>
  <pageSetup firstPageNumber="16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"/>
  <sheetViews>
    <sheetView showZeros="0" zoomScalePageLayoutView="0" workbookViewId="0" topLeftCell="A1">
      <selection activeCell="B7" sqref="B7"/>
    </sheetView>
  </sheetViews>
  <sheetFormatPr defaultColWidth="9.00390625" defaultRowHeight="14.25"/>
  <cols>
    <col min="1" max="1" width="48.50390625" style="21" customWidth="1"/>
    <col min="2" max="3" width="13.375" style="21" customWidth="1"/>
    <col min="4" max="16384" width="9.00390625" style="21" customWidth="1"/>
  </cols>
  <sheetData>
    <row r="1" spans="1:3" ht="47.25" customHeight="1">
      <c r="A1" s="290" t="s">
        <v>1350</v>
      </c>
      <c r="B1" s="290"/>
      <c r="C1" s="290"/>
    </row>
    <row r="2" spans="1:3" ht="33" customHeight="1">
      <c r="A2" s="22"/>
      <c r="B2" s="15"/>
      <c r="C2" s="23" t="s">
        <v>16</v>
      </c>
    </row>
    <row r="3" spans="1:3" ht="40.5" customHeight="1">
      <c r="A3" s="24" t="s">
        <v>70</v>
      </c>
      <c r="B3" s="13" t="s">
        <v>1089</v>
      </c>
      <c r="C3" s="13" t="s">
        <v>94</v>
      </c>
    </row>
    <row r="4" spans="1:3" ht="40.5" customHeight="1">
      <c r="A4" s="25" t="s">
        <v>95</v>
      </c>
      <c r="B4" s="10"/>
      <c r="C4" s="26"/>
    </row>
    <row r="5" spans="1:3" ht="40.5" customHeight="1">
      <c r="A5" s="25" t="s">
        <v>98</v>
      </c>
      <c r="B5" s="10"/>
      <c r="C5" s="26"/>
    </row>
    <row r="6" spans="1:3" ht="40.5" customHeight="1">
      <c r="A6" s="25" t="s">
        <v>1210</v>
      </c>
      <c r="B6" s="10"/>
      <c r="C6" s="26"/>
    </row>
    <row r="7" spans="1:3" s="20" customFormat="1" ht="40.5" customHeight="1">
      <c r="A7" s="25" t="s">
        <v>1211</v>
      </c>
      <c r="B7" s="10"/>
      <c r="C7" s="26"/>
    </row>
    <row r="8" spans="1:3" ht="40.5" customHeight="1">
      <c r="A8" s="27" t="s">
        <v>99</v>
      </c>
      <c r="B8" s="28">
        <f>B4+B5</f>
        <v>0</v>
      </c>
      <c r="C8" s="29"/>
    </row>
  </sheetData>
  <sheetProtection/>
  <mergeCells count="1"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32.625" style="0" customWidth="1"/>
    <col min="2" max="4" width="13.625" style="0" customWidth="1"/>
  </cols>
  <sheetData>
    <row r="1" spans="1:4" ht="22.5">
      <c r="A1" s="285" t="s">
        <v>1351</v>
      </c>
      <c r="B1" s="285"/>
      <c r="C1" s="285"/>
      <c r="D1" s="285"/>
    </row>
    <row r="2" spans="1:4" ht="18.75" customHeight="1">
      <c r="A2" s="15"/>
      <c r="B2" s="15"/>
      <c r="C2" s="15"/>
      <c r="D2" s="9" t="s">
        <v>16</v>
      </c>
    </row>
    <row r="3" spans="1:4" ht="34.5" customHeight="1">
      <c r="A3" s="13" t="s">
        <v>1212</v>
      </c>
      <c r="B3" s="16" t="s">
        <v>1287</v>
      </c>
      <c r="C3" s="16" t="s">
        <v>1338</v>
      </c>
      <c r="D3" s="16" t="s">
        <v>1352</v>
      </c>
    </row>
    <row r="4" spans="1:4" ht="33.75" customHeight="1">
      <c r="A4" s="17" t="s">
        <v>1213</v>
      </c>
      <c r="B4" s="17"/>
      <c r="C4" s="17"/>
      <c r="D4" s="17"/>
    </row>
    <row r="5" spans="1:4" ht="33.75" customHeight="1">
      <c r="A5" s="17" t="s">
        <v>1214</v>
      </c>
      <c r="B5" s="17"/>
      <c r="C5" s="17"/>
      <c r="D5" s="17"/>
    </row>
    <row r="6" spans="1:4" ht="33.75" customHeight="1">
      <c r="A6" s="17" t="s">
        <v>1215</v>
      </c>
      <c r="B6" s="17"/>
      <c r="C6" s="17"/>
      <c r="D6" s="17"/>
    </row>
    <row r="7" spans="1:4" ht="33.75" customHeight="1">
      <c r="A7" s="17" t="s">
        <v>1216</v>
      </c>
      <c r="B7" s="17"/>
      <c r="C7" s="17"/>
      <c r="D7" s="17"/>
    </row>
    <row r="8" spans="1:4" ht="33.75" customHeight="1">
      <c r="A8" s="18" t="s">
        <v>1217</v>
      </c>
      <c r="B8" s="17"/>
      <c r="C8" s="17"/>
      <c r="D8" s="17"/>
    </row>
    <row r="9" spans="1:4" ht="33.75" customHeight="1">
      <c r="A9" s="17" t="s">
        <v>1218</v>
      </c>
      <c r="B9" s="17"/>
      <c r="C9" s="17"/>
      <c r="D9" s="17"/>
    </row>
    <row r="10" spans="1:4" ht="33.75" customHeight="1">
      <c r="A10" s="19" t="s">
        <v>1219</v>
      </c>
      <c r="B10" s="17"/>
      <c r="C10" s="17"/>
      <c r="D10" s="17"/>
    </row>
    <row r="11" spans="1:4" ht="33.75" customHeight="1">
      <c r="A11" s="19" t="s">
        <v>1220</v>
      </c>
      <c r="B11" s="17"/>
      <c r="C11" s="17"/>
      <c r="D11" s="17"/>
    </row>
    <row r="12" spans="1:4" ht="33.75" customHeight="1">
      <c r="A12" s="18" t="s">
        <v>1221</v>
      </c>
      <c r="B12" s="17"/>
      <c r="C12" s="17"/>
      <c r="D12" s="17"/>
    </row>
  </sheetData>
  <sheetProtection/>
  <mergeCells count="1">
    <mergeCell ref="A1:D1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" width="38.25390625" style="0" customWidth="1"/>
    <col min="2" max="4" width="13.625" style="0" customWidth="1"/>
  </cols>
  <sheetData>
    <row r="1" spans="1:4" ht="22.5">
      <c r="A1" s="285" t="s">
        <v>1353</v>
      </c>
      <c r="B1" s="285"/>
      <c r="C1" s="285"/>
      <c r="D1" s="285"/>
    </row>
    <row r="2" spans="1:4" ht="18.75" customHeight="1">
      <c r="A2" s="15"/>
      <c r="B2" s="15"/>
      <c r="C2" s="15"/>
      <c r="D2" s="9" t="s">
        <v>16</v>
      </c>
    </row>
    <row r="3" spans="1:4" ht="34.5" customHeight="1">
      <c r="A3" s="13" t="s">
        <v>1212</v>
      </c>
      <c r="B3" s="16" t="s">
        <v>1287</v>
      </c>
      <c r="C3" s="16" t="s">
        <v>1338</v>
      </c>
      <c r="D3" s="16" t="s">
        <v>1352</v>
      </c>
    </row>
    <row r="4" spans="1:4" ht="33.75" customHeight="1">
      <c r="A4" s="17" t="s">
        <v>1222</v>
      </c>
      <c r="B4" s="17"/>
      <c r="C4" s="17"/>
      <c r="D4" s="17"/>
    </row>
    <row r="5" spans="1:4" ht="33.75" customHeight="1">
      <c r="A5" s="17" t="s">
        <v>1223</v>
      </c>
      <c r="B5" s="17"/>
      <c r="C5" s="17"/>
      <c r="D5" s="17"/>
    </row>
    <row r="6" spans="1:4" ht="33.75" customHeight="1">
      <c r="A6" s="17" t="s">
        <v>1224</v>
      </c>
      <c r="B6" s="17"/>
      <c r="C6" s="17"/>
      <c r="D6" s="17"/>
    </row>
    <row r="7" spans="1:4" ht="33.75" customHeight="1">
      <c r="A7" s="17" t="s">
        <v>1225</v>
      </c>
      <c r="B7" s="17"/>
      <c r="C7" s="17"/>
      <c r="D7" s="17"/>
    </row>
    <row r="8" spans="1:4" ht="33.75" customHeight="1">
      <c r="A8" s="18" t="s">
        <v>62</v>
      </c>
      <c r="B8" s="17"/>
      <c r="C8" s="17"/>
      <c r="D8" s="17"/>
    </row>
    <row r="9" spans="1:4" ht="33.75" customHeight="1">
      <c r="A9" s="17" t="s">
        <v>1226</v>
      </c>
      <c r="B9" s="17"/>
      <c r="C9" s="17"/>
      <c r="D9" s="17"/>
    </row>
    <row r="10" spans="1:4" ht="33.75" customHeight="1">
      <c r="A10" s="19" t="s">
        <v>1227</v>
      </c>
      <c r="B10" s="17"/>
      <c r="C10" s="17"/>
      <c r="D10" s="17"/>
    </row>
    <row r="11" spans="1:4" ht="33.75" customHeight="1">
      <c r="A11" s="19" t="s">
        <v>152</v>
      </c>
      <c r="B11" s="17"/>
      <c r="C11" s="17"/>
      <c r="D11" s="17"/>
    </row>
    <row r="12" spans="1:4" ht="33.75" customHeight="1">
      <c r="A12" s="18" t="s">
        <v>1228</v>
      </c>
      <c r="B12" s="17"/>
      <c r="C12" s="17"/>
      <c r="D12" s="17"/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SheetLayoutView="100" zoomScalePageLayoutView="0" workbookViewId="0" topLeftCell="A1">
      <selection activeCell="C38" sqref="C38"/>
    </sheetView>
  </sheetViews>
  <sheetFormatPr defaultColWidth="9.00390625" defaultRowHeight="14.25"/>
  <cols>
    <col min="1" max="1" width="62.25390625" style="163" customWidth="1"/>
    <col min="2" max="2" width="5.375" style="163" customWidth="1"/>
    <col min="3" max="3" width="13.25390625" style="163" customWidth="1"/>
    <col min="4" max="16384" width="9.00390625" style="163" customWidth="1"/>
  </cols>
  <sheetData>
    <row r="1" spans="1:3" ht="40.5" customHeight="1">
      <c r="A1" s="282" t="s">
        <v>6</v>
      </c>
      <c r="B1" s="283"/>
      <c r="C1" s="284"/>
    </row>
    <row r="2" spans="1:3" ht="40.5" customHeight="1">
      <c r="A2" s="180" t="s">
        <v>1285</v>
      </c>
      <c r="B2" s="180" t="s">
        <v>7</v>
      </c>
      <c r="C2" s="180" t="s">
        <v>8</v>
      </c>
    </row>
    <row r="3" spans="1:3" s="21" customFormat="1" ht="21.75" customHeight="1">
      <c r="A3" s="173" t="s">
        <v>1272</v>
      </c>
      <c r="B3" s="174" t="s">
        <v>9</v>
      </c>
      <c r="C3" s="174"/>
    </row>
    <row r="4" spans="1:3" s="161" customFormat="1" ht="21.75" customHeight="1">
      <c r="A4" s="175" t="s">
        <v>10</v>
      </c>
      <c r="B4" s="174" t="s">
        <v>9</v>
      </c>
      <c r="C4" s="176"/>
    </row>
    <row r="5" spans="1:3" s="161" customFormat="1" ht="21.75" customHeight="1">
      <c r="A5" s="177" t="s">
        <v>1273</v>
      </c>
      <c r="B5" s="174" t="s">
        <v>9</v>
      </c>
      <c r="C5" s="176"/>
    </row>
    <row r="6" spans="1:3" s="161" customFormat="1" ht="21.75" customHeight="1">
      <c r="A6" s="177" t="s">
        <v>1274</v>
      </c>
      <c r="B6" s="174" t="s">
        <v>9</v>
      </c>
      <c r="C6" s="176"/>
    </row>
    <row r="7" spans="1:3" s="161" customFormat="1" ht="21.75" customHeight="1">
      <c r="A7" s="177" t="s">
        <v>1275</v>
      </c>
      <c r="B7" s="174" t="s">
        <v>9</v>
      </c>
      <c r="C7" s="176"/>
    </row>
    <row r="8" spans="1:3" s="161" customFormat="1" ht="21.75" customHeight="1">
      <c r="A8" s="177" t="s">
        <v>1276</v>
      </c>
      <c r="B8" s="272" t="s">
        <v>1447</v>
      </c>
      <c r="C8" s="273"/>
    </row>
    <row r="9" spans="1:3" s="161" customFormat="1" ht="21.75" customHeight="1">
      <c r="A9" s="177" t="s">
        <v>1277</v>
      </c>
      <c r="B9" s="174" t="s">
        <v>9</v>
      </c>
      <c r="C9" s="176"/>
    </row>
    <row r="10" spans="1:3" s="161" customFormat="1" ht="21.75" customHeight="1">
      <c r="A10" s="175" t="s">
        <v>13</v>
      </c>
      <c r="B10" s="178"/>
      <c r="C10" s="176"/>
    </row>
    <row r="11" spans="1:3" s="161" customFormat="1" ht="21.75" customHeight="1">
      <c r="A11" s="177" t="s">
        <v>1278</v>
      </c>
      <c r="B11" s="174" t="s">
        <v>9</v>
      </c>
      <c r="C11" s="176"/>
    </row>
    <row r="12" spans="1:3" s="161" customFormat="1" ht="21.75" customHeight="1">
      <c r="A12" s="177" t="s">
        <v>1279</v>
      </c>
      <c r="B12" s="174" t="s">
        <v>9</v>
      </c>
      <c r="C12" s="176"/>
    </row>
    <row r="13" spans="1:3" s="161" customFormat="1" ht="21.75" customHeight="1">
      <c r="A13" s="177" t="s">
        <v>1280</v>
      </c>
      <c r="B13" s="174" t="s">
        <v>9</v>
      </c>
      <c r="C13" s="176"/>
    </row>
    <row r="14" spans="1:3" s="161" customFormat="1" ht="21.75" customHeight="1">
      <c r="A14" s="177" t="s">
        <v>1281</v>
      </c>
      <c r="B14" s="174" t="s">
        <v>9</v>
      </c>
      <c r="C14" s="176"/>
    </row>
    <row r="15" spans="1:3" s="161" customFormat="1" ht="21.75" customHeight="1">
      <c r="A15" s="177" t="s">
        <v>1282</v>
      </c>
      <c r="B15" s="174" t="s">
        <v>9</v>
      </c>
      <c r="C15" s="176"/>
    </row>
    <row r="16" spans="1:3" s="161" customFormat="1" ht="21.75" customHeight="1">
      <c r="A16" s="175" t="s">
        <v>1283</v>
      </c>
      <c r="B16" s="178"/>
      <c r="C16" s="176"/>
    </row>
    <row r="17" spans="1:3" s="161" customFormat="1" ht="21.75" customHeight="1">
      <c r="A17" s="177" t="s">
        <v>1284</v>
      </c>
      <c r="B17" s="174" t="s">
        <v>9</v>
      </c>
      <c r="C17" s="176"/>
    </row>
    <row r="18" spans="1:3" s="161" customFormat="1" ht="21.75" customHeight="1">
      <c r="A18" s="179" t="s">
        <v>1249</v>
      </c>
      <c r="B18" s="178"/>
      <c r="C18" s="176"/>
    </row>
    <row r="19" spans="1:3" s="161" customFormat="1" ht="21.75" customHeight="1">
      <c r="A19" s="175" t="s">
        <v>1250</v>
      </c>
      <c r="B19" s="178"/>
      <c r="C19" s="176"/>
    </row>
    <row r="20" spans="1:3" s="161" customFormat="1" ht="21.75" customHeight="1">
      <c r="A20" s="177" t="s">
        <v>1251</v>
      </c>
      <c r="B20" s="174" t="s">
        <v>9</v>
      </c>
      <c r="C20" s="176"/>
    </row>
    <row r="21" spans="1:3" s="161" customFormat="1" ht="22.5" customHeight="1">
      <c r="A21" s="177" t="s">
        <v>1252</v>
      </c>
      <c r="B21" s="272" t="s">
        <v>1447</v>
      </c>
      <c r="C21" s="273"/>
    </row>
    <row r="22" spans="1:3" s="161" customFormat="1" ht="21.75" customHeight="1">
      <c r="A22" s="177" t="s">
        <v>1253</v>
      </c>
      <c r="B22" s="174" t="s">
        <v>9</v>
      </c>
      <c r="C22" s="176"/>
    </row>
    <row r="23" spans="1:3" s="161" customFormat="1" ht="21.75" customHeight="1">
      <c r="A23" s="177" t="s">
        <v>1254</v>
      </c>
      <c r="B23" s="174" t="s">
        <v>9</v>
      </c>
      <c r="C23" s="176"/>
    </row>
    <row r="24" spans="1:3" s="162" customFormat="1" ht="21.75" customHeight="1">
      <c r="A24" s="177" t="s">
        <v>1255</v>
      </c>
      <c r="B24" s="174" t="s">
        <v>9</v>
      </c>
      <c r="C24" s="176"/>
    </row>
    <row r="25" spans="1:3" s="162" customFormat="1" ht="21.75" customHeight="1">
      <c r="A25" s="177" t="s">
        <v>1256</v>
      </c>
      <c r="B25" s="174" t="s">
        <v>9</v>
      </c>
      <c r="C25" s="176"/>
    </row>
    <row r="26" spans="1:3" s="162" customFormat="1" ht="21.75" customHeight="1">
      <c r="A26" s="177" t="s">
        <v>1257</v>
      </c>
      <c r="B26" s="174" t="s">
        <v>9</v>
      </c>
      <c r="C26" s="176"/>
    </row>
    <row r="27" spans="1:3" s="162" customFormat="1" ht="21.75" customHeight="1">
      <c r="A27" s="177" t="s">
        <v>1258</v>
      </c>
      <c r="B27" s="174" t="s">
        <v>9</v>
      </c>
      <c r="C27" s="176"/>
    </row>
    <row r="28" spans="1:3" s="162" customFormat="1" ht="21.75" customHeight="1">
      <c r="A28" s="177" t="s">
        <v>1259</v>
      </c>
      <c r="B28" s="174" t="s">
        <v>11</v>
      </c>
      <c r="C28" s="176" t="s">
        <v>12</v>
      </c>
    </row>
    <row r="29" spans="1:3" s="162" customFormat="1" ht="21.75" customHeight="1">
      <c r="A29" s="177" t="s">
        <v>1260</v>
      </c>
      <c r="B29" s="174" t="s">
        <v>11</v>
      </c>
      <c r="C29" s="176" t="s">
        <v>12</v>
      </c>
    </row>
    <row r="30" spans="1:3" s="161" customFormat="1" ht="21.75" customHeight="1">
      <c r="A30" s="175" t="s">
        <v>1261</v>
      </c>
      <c r="B30" s="174" t="s">
        <v>9</v>
      </c>
      <c r="C30" s="176"/>
    </row>
    <row r="31" spans="1:3" s="161" customFormat="1" ht="21.75" customHeight="1">
      <c r="A31" s="177" t="s">
        <v>1262</v>
      </c>
      <c r="B31" s="174" t="s">
        <v>9</v>
      </c>
      <c r="C31" s="176"/>
    </row>
    <row r="32" spans="1:3" s="161" customFormat="1" ht="21.75" customHeight="1">
      <c r="A32" s="177" t="s">
        <v>1263</v>
      </c>
      <c r="B32" s="174" t="s">
        <v>9</v>
      </c>
      <c r="C32" s="176"/>
    </row>
    <row r="33" spans="1:3" s="161" customFormat="1" ht="21.75" customHeight="1">
      <c r="A33" s="177" t="s">
        <v>1264</v>
      </c>
      <c r="B33" s="174" t="s">
        <v>11</v>
      </c>
      <c r="C33" s="176" t="s">
        <v>12</v>
      </c>
    </row>
    <row r="34" spans="1:3" s="161" customFormat="1" ht="21.75" customHeight="1">
      <c r="A34" s="175" t="s">
        <v>1265</v>
      </c>
      <c r="B34" s="178"/>
      <c r="C34" s="176"/>
    </row>
    <row r="35" spans="1:3" s="161" customFormat="1" ht="21.75" customHeight="1">
      <c r="A35" s="177" t="s">
        <v>1266</v>
      </c>
      <c r="B35" s="178" t="s">
        <v>11</v>
      </c>
      <c r="C35" s="176" t="s">
        <v>14</v>
      </c>
    </row>
    <row r="36" spans="1:3" s="161" customFormat="1" ht="21.75" customHeight="1">
      <c r="A36" s="177" t="s">
        <v>1267</v>
      </c>
      <c r="B36" s="178" t="s">
        <v>11</v>
      </c>
      <c r="C36" s="176" t="s">
        <v>15</v>
      </c>
    </row>
    <row r="37" spans="1:3" s="162" customFormat="1" ht="21.75" customHeight="1">
      <c r="A37" s="175" t="s">
        <v>1268</v>
      </c>
      <c r="B37" s="178"/>
      <c r="C37" s="176"/>
    </row>
    <row r="38" spans="1:3" s="162" customFormat="1" ht="17.25" customHeight="1">
      <c r="A38" s="177" t="s">
        <v>1269</v>
      </c>
      <c r="B38" s="178" t="s">
        <v>11</v>
      </c>
      <c r="C38" s="176" t="s">
        <v>14</v>
      </c>
    </row>
    <row r="39" spans="1:3" s="162" customFormat="1" ht="17.25" customHeight="1">
      <c r="A39" s="177" t="s">
        <v>1270</v>
      </c>
      <c r="B39" s="178" t="s">
        <v>11</v>
      </c>
      <c r="C39" s="176" t="s">
        <v>15</v>
      </c>
    </row>
    <row r="40" spans="1:3" s="162" customFormat="1" ht="17.25" customHeight="1">
      <c r="A40" s="175" t="s">
        <v>1271</v>
      </c>
      <c r="B40" s="178"/>
      <c r="C40" s="176"/>
    </row>
    <row r="41" spans="1:3" s="162" customFormat="1" ht="17.25" customHeight="1">
      <c r="A41" s="278" t="s">
        <v>1452</v>
      </c>
      <c r="B41" s="178" t="s">
        <v>9</v>
      </c>
      <c r="C41" s="176"/>
    </row>
    <row r="42" spans="1:3" s="162" customFormat="1" ht="17.25" customHeight="1">
      <c r="A42" s="176"/>
      <c r="B42" s="178"/>
      <c r="C42" s="176"/>
    </row>
    <row r="43" s="162" customFormat="1" ht="17.25" customHeight="1">
      <c r="B43" s="164"/>
    </row>
    <row r="44" ht="14.25">
      <c r="A44" s="162"/>
    </row>
  </sheetData>
  <sheetProtection/>
  <mergeCells count="1">
    <mergeCell ref="A1:C1"/>
  </mergeCells>
  <printOptions/>
  <pageMargins left="0.7480314960629921" right="0.7480314960629921" top="0.9842519685039371" bottom="0.9842519685039371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38.125" style="7" customWidth="1"/>
    <col min="2" max="4" width="14.50390625" style="7" customWidth="1"/>
    <col min="5" max="16384" width="9.00390625" style="7" customWidth="1"/>
  </cols>
  <sheetData>
    <row r="1" spans="1:4" ht="54.75" customHeight="1">
      <c r="A1" s="285" t="s">
        <v>1354</v>
      </c>
      <c r="B1" s="285"/>
      <c r="C1" s="285"/>
      <c r="D1" s="285"/>
    </row>
    <row r="2" spans="1:4" ht="24" customHeight="1">
      <c r="A2" s="8"/>
      <c r="B2" s="8"/>
      <c r="C2" s="8"/>
      <c r="D2" s="9" t="s">
        <v>16</v>
      </c>
    </row>
    <row r="3" spans="1:4" ht="28.5" customHeight="1">
      <c r="A3" s="329" t="s">
        <v>1229</v>
      </c>
      <c r="B3" s="295" t="s">
        <v>1302</v>
      </c>
      <c r="C3" s="295" t="s">
        <v>1355</v>
      </c>
      <c r="D3" s="295" t="s">
        <v>1352</v>
      </c>
    </row>
    <row r="4" spans="1:4" ht="28.5" customHeight="1">
      <c r="A4" s="330"/>
      <c r="B4" s="296"/>
      <c r="C4" s="296"/>
      <c r="D4" s="296"/>
    </row>
    <row r="5" spans="1:4" ht="33" customHeight="1">
      <c r="A5" s="10" t="s">
        <v>1230</v>
      </c>
      <c r="B5" s="10"/>
      <c r="C5" s="10"/>
      <c r="D5" s="11"/>
    </row>
    <row r="6" spans="1:4" ht="33" customHeight="1">
      <c r="A6" s="10" t="s">
        <v>1231</v>
      </c>
      <c r="B6" s="10"/>
      <c r="C6" s="10"/>
      <c r="D6" s="11"/>
    </row>
    <row r="7" spans="1:4" ht="33" customHeight="1">
      <c r="A7" s="10" t="s">
        <v>1232</v>
      </c>
      <c r="B7" s="12"/>
      <c r="C7" s="10"/>
      <c r="D7" s="11"/>
    </row>
    <row r="8" spans="1:4" ht="33" customHeight="1">
      <c r="A8" s="10" t="s">
        <v>1233</v>
      </c>
      <c r="B8" s="12"/>
      <c r="C8" s="10"/>
      <c r="D8" s="11"/>
    </row>
    <row r="9" spans="1:4" ht="33" customHeight="1">
      <c r="A9" s="10" t="s">
        <v>1234</v>
      </c>
      <c r="B9" s="10"/>
      <c r="C9" s="10"/>
      <c r="D9" s="11"/>
    </row>
    <row r="10" spans="1:4" ht="33" customHeight="1">
      <c r="A10" s="13" t="s">
        <v>106</v>
      </c>
      <c r="B10" s="10"/>
      <c r="C10" s="10"/>
      <c r="D10" s="11"/>
    </row>
    <row r="12" spans="1:4" ht="33" customHeight="1">
      <c r="A12" s="328"/>
      <c r="B12" s="328"/>
      <c r="C12" s="328"/>
      <c r="D12" s="328"/>
    </row>
    <row r="13" spans="1:4" ht="19.5" customHeight="1">
      <c r="A13" s="14"/>
      <c r="B13" s="14"/>
      <c r="C13" s="14"/>
      <c r="D13" s="14"/>
    </row>
    <row r="14" spans="1:4" ht="19.5" customHeight="1">
      <c r="A14" s="14"/>
      <c r="B14" s="14"/>
      <c r="C14" s="14"/>
      <c r="D14" s="14"/>
    </row>
  </sheetData>
  <sheetProtection/>
  <mergeCells count="6">
    <mergeCell ref="A1:D1"/>
    <mergeCell ref="A12:D12"/>
    <mergeCell ref="A3:A4"/>
    <mergeCell ref="B3:B4"/>
    <mergeCell ref="C3:C4"/>
    <mergeCell ref="D3:D4"/>
  </mergeCells>
  <printOptions horizontalCentered="1" verticalCentered="1"/>
  <pageMargins left="0.9597222222222223" right="0.6798611111111111" top="0.5798611111111112" bottom="1.35" header="0.3" footer="0.23958333333333334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"/>
  <sheetViews>
    <sheetView showZeros="0" zoomScalePageLayoutView="0" workbookViewId="0" topLeftCell="A1">
      <selection activeCell="I17" sqref="I17"/>
    </sheetView>
  </sheetViews>
  <sheetFormatPr defaultColWidth="9.00390625" defaultRowHeight="14.25"/>
  <cols>
    <col min="1" max="1" width="36.75390625" style="7" customWidth="1"/>
    <col min="2" max="4" width="14.375" style="7" customWidth="1"/>
    <col min="5" max="16384" width="9.00390625" style="7" customWidth="1"/>
  </cols>
  <sheetData>
    <row r="1" spans="1:4" ht="54.75" customHeight="1">
      <c r="A1" s="285" t="s">
        <v>1356</v>
      </c>
      <c r="B1" s="285"/>
      <c r="C1" s="285"/>
      <c r="D1" s="285"/>
    </row>
    <row r="2" spans="1:4" ht="24" customHeight="1">
      <c r="A2" s="8"/>
      <c r="B2" s="8"/>
      <c r="C2" s="8"/>
      <c r="D2" s="9" t="s">
        <v>16</v>
      </c>
    </row>
    <row r="3" spans="1:4" ht="28.5" customHeight="1">
      <c r="A3" s="329" t="s">
        <v>1229</v>
      </c>
      <c r="B3" s="295" t="s">
        <v>1302</v>
      </c>
      <c r="C3" s="295" t="s">
        <v>1355</v>
      </c>
      <c r="D3" s="295" t="s">
        <v>1352</v>
      </c>
    </row>
    <row r="4" spans="1:4" ht="28.5" customHeight="1">
      <c r="A4" s="330"/>
      <c r="B4" s="296"/>
      <c r="C4" s="296"/>
      <c r="D4" s="296"/>
    </row>
    <row r="5" spans="1:4" ht="33" customHeight="1">
      <c r="A5" s="10" t="s">
        <v>1235</v>
      </c>
      <c r="B5" s="10"/>
      <c r="C5" s="10"/>
      <c r="D5" s="11"/>
    </row>
    <row r="6" spans="1:4" ht="33" customHeight="1">
      <c r="A6" s="10" t="s">
        <v>1236</v>
      </c>
      <c r="B6" s="10"/>
      <c r="C6" s="10"/>
      <c r="D6" s="11"/>
    </row>
    <row r="7" spans="1:4" ht="33" customHeight="1">
      <c r="A7" s="10" t="s">
        <v>1237</v>
      </c>
      <c r="B7" s="12"/>
      <c r="C7" s="10"/>
      <c r="D7" s="11"/>
    </row>
    <row r="8" spans="1:4" ht="33" customHeight="1">
      <c r="A8" s="10" t="s">
        <v>1238</v>
      </c>
      <c r="B8" s="12"/>
      <c r="C8" s="10"/>
      <c r="D8" s="11"/>
    </row>
    <row r="9" spans="1:4" ht="33" customHeight="1">
      <c r="A9" s="10" t="s">
        <v>1239</v>
      </c>
      <c r="B9" s="10"/>
      <c r="C9" s="10"/>
      <c r="D9" s="11"/>
    </row>
    <row r="10" spans="1:4" ht="33" customHeight="1">
      <c r="A10" s="13" t="s">
        <v>106</v>
      </c>
      <c r="B10" s="10"/>
      <c r="C10" s="10"/>
      <c r="D10" s="11"/>
    </row>
  </sheetData>
  <sheetProtection/>
  <mergeCells count="5">
    <mergeCell ref="A1:D1"/>
    <mergeCell ref="A3:A4"/>
    <mergeCell ref="B3:B4"/>
    <mergeCell ref="C3:C4"/>
    <mergeCell ref="D3:D4"/>
  </mergeCells>
  <printOptions horizontalCentered="1" verticalCentered="1"/>
  <pageMargins left="0.7479166666666667" right="0.7479166666666667" top="0.5097222222222222" bottom="0.28958333333333336" header="0.3" footer="0.23958333333333334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1" width="5.50390625" style="1" customWidth="1"/>
    <col min="2" max="2" width="6.625" style="1" customWidth="1"/>
    <col min="3" max="8" width="8.375" style="1" customWidth="1"/>
    <col min="9" max="9" width="6.625" style="1" customWidth="1"/>
    <col min="10" max="15" width="8.375" style="1" customWidth="1"/>
    <col min="16" max="16384" width="9.00390625" style="2" customWidth="1"/>
  </cols>
  <sheetData>
    <row r="1" spans="1:15" ht="51.75" customHeight="1">
      <c r="A1" s="287" t="s">
        <v>1357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4.75" customHeight="1">
      <c r="A2" s="294" t="s">
        <v>1240</v>
      </c>
      <c r="B2" s="292" t="s">
        <v>1302</v>
      </c>
      <c r="C2" s="293"/>
      <c r="D2" s="293"/>
      <c r="E2" s="293"/>
      <c r="F2" s="293"/>
      <c r="G2" s="293"/>
      <c r="H2" s="293"/>
      <c r="I2" s="294" t="s">
        <v>1355</v>
      </c>
      <c r="J2" s="294"/>
      <c r="K2" s="294"/>
      <c r="L2" s="294"/>
      <c r="M2" s="294"/>
      <c r="N2" s="294"/>
      <c r="O2" s="294"/>
    </row>
    <row r="3" spans="1:15" ht="24.75" customHeight="1">
      <c r="A3" s="294"/>
      <c r="B3" s="294" t="s">
        <v>125</v>
      </c>
      <c r="C3" s="294"/>
      <c r="D3" s="294"/>
      <c r="E3" s="294"/>
      <c r="F3" s="294"/>
      <c r="G3" s="294"/>
      <c r="H3" s="294"/>
      <c r="I3" s="294" t="s">
        <v>125</v>
      </c>
      <c r="J3" s="294"/>
      <c r="K3" s="294"/>
      <c r="L3" s="294"/>
      <c r="M3" s="294"/>
      <c r="N3" s="294"/>
      <c r="O3" s="294"/>
    </row>
    <row r="4" spans="1:15" ht="24.75" customHeight="1">
      <c r="A4" s="294"/>
      <c r="B4" s="295" t="s">
        <v>126</v>
      </c>
      <c r="C4" s="333" t="s">
        <v>1358</v>
      </c>
      <c r="D4" s="295" t="s">
        <v>127</v>
      </c>
      <c r="E4" s="292" t="s">
        <v>128</v>
      </c>
      <c r="F4" s="293"/>
      <c r="G4" s="297"/>
      <c r="H4" s="295" t="s">
        <v>129</v>
      </c>
      <c r="I4" s="295" t="s">
        <v>126</v>
      </c>
      <c r="J4" s="295" t="s">
        <v>1241</v>
      </c>
      <c r="K4" s="295" t="s">
        <v>127</v>
      </c>
      <c r="L4" s="292" t="s">
        <v>128</v>
      </c>
      <c r="M4" s="293"/>
      <c r="N4" s="297"/>
      <c r="O4" s="295" t="s">
        <v>129</v>
      </c>
    </row>
    <row r="5" spans="1:15" ht="47.25" customHeight="1">
      <c r="A5" s="294"/>
      <c r="B5" s="296"/>
      <c r="C5" s="296"/>
      <c r="D5" s="296"/>
      <c r="E5" s="3" t="s">
        <v>72</v>
      </c>
      <c r="F5" s="3" t="s">
        <v>130</v>
      </c>
      <c r="G5" s="3" t="s">
        <v>131</v>
      </c>
      <c r="H5" s="296"/>
      <c r="I5" s="296"/>
      <c r="J5" s="296"/>
      <c r="K5" s="296"/>
      <c r="L5" s="3" t="s">
        <v>72</v>
      </c>
      <c r="M5" s="3" t="s">
        <v>130</v>
      </c>
      <c r="N5" s="3" t="s">
        <v>131</v>
      </c>
      <c r="O5" s="296"/>
    </row>
    <row r="6" spans="1:15" ht="45.75" customHeight="1">
      <c r="A6" s="3" t="s">
        <v>1242</v>
      </c>
      <c r="B6" s="5">
        <f>D6+E6+H6</f>
        <v>861.26</v>
      </c>
      <c r="C6" s="6">
        <v>-0.0021</v>
      </c>
      <c r="D6" s="5">
        <v>0</v>
      </c>
      <c r="E6" s="5">
        <f>F6+G6</f>
        <v>576.36</v>
      </c>
      <c r="F6" s="5">
        <v>467.69</v>
      </c>
      <c r="G6" s="5">
        <v>108.67</v>
      </c>
      <c r="H6" s="5">
        <v>284.9</v>
      </c>
      <c r="I6" s="5">
        <f>K6+L6+O6</f>
        <v>860</v>
      </c>
      <c r="J6" s="6">
        <f>(I6-B6)/B6</f>
        <v>-0.0014629728537259258</v>
      </c>
      <c r="K6" s="5">
        <v>0</v>
      </c>
      <c r="L6" s="5">
        <f>M6+N6</f>
        <v>575</v>
      </c>
      <c r="M6" s="5">
        <v>475</v>
      </c>
      <c r="N6" s="5">
        <v>100</v>
      </c>
      <c r="O6" s="5">
        <v>285</v>
      </c>
    </row>
    <row r="7" spans="1:15" ht="51.75" customHeight="1">
      <c r="A7" s="331" t="s">
        <v>1444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</row>
  </sheetData>
  <sheetProtection/>
  <mergeCells count="17">
    <mergeCell ref="A7:O7"/>
    <mergeCell ref="A2:A5"/>
    <mergeCell ref="B4:B5"/>
    <mergeCell ref="C4:C5"/>
    <mergeCell ref="D4:D5"/>
    <mergeCell ref="H4:H5"/>
    <mergeCell ref="I4:I5"/>
    <mergeCell ref="J4:J5"/>
    <mergeCell ref="K4:K5"/>
    <mergeCell ref="O4:O5"/>
    <mergeCell ref="A1:O1"/>
    <mergeCell ref="B2:H2"/>
    <mergeCell ref="I2:O2"/>
    <mergeCell ref="B3:H3"/>
    <mergeCell ref="I3:O3"/>
    <mergeCell ref="E4:G4"/>
    <mergeCell ref="L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selection activeCell="F20" sqref="F20:F25"/>
    </sheetView>
  </sheetViews>
  <sheetFormatPr defaultColWidth="7.875" defaultRowHeight="14.25"/>
  <cols>
    <col min="1" max="1" width="30.625" style="21" customWidth="1"/>
    <col min="2" max="2" width="7.875" style="7" hidden="1" customWidth="1"/>
    <col min="3" max="3" width="11.25390625" style="7" hidden="1" customWidth="1"/>
    <col min="4" max="6" width="9.875" style="7" customWidth="1"/>
    <col min="7" max="8" width="9.875" style="153" customWidth="1"/>
  </cols>
  <sheetData>
    <row r="1" spans="1:8" ht="22.5">
      <c r="A1" s="285" t="s">
        <v>1286</v>
      </c>
      <c r="B1" s="285"/>
      <c r="C1" s="285"/>
      <c r="D1" s="285"/>
      <c r="E1" s="285"/>
      <c r="F1" s="285"/>
      <c r="G1" s="286"/>
      <c r="H1" s="286"/>
    </row>
    <row r="2" spans="1:8" ht="14.25">
      <c r="A2" s="31"/>
      <c r="B2" s="31"/>
      <c r="C2" s="31"/>
      <c r="D2" s="31"/>
      <c r="E2" s="31"/>
      <c r="F2" s="31"/>
      <c r="G2" s="155"/>
      <c r="H2" s="156" t="s">
        <v>16</v>
      </c>
    </row>
    <row r="3" spans="1:8" s="48" customFormat="1" ht="45.75" customHeight="1">
      <c r="A3" s="13" t="s">
        <v>17</v>
      </c>
      <c r="B3" s="3" t="s">
        <v>18</v>
      </c>
      <c r="C3" s="3" t="s">
        <v>19</v>
      </c>
      <c r="D3" s="3" t="s">
        <v>1303</v>
      </c>
      <c r="E3" s="3" t="s">
        <v>132</v>
      </c>
      <c r="F3" s="3" t="s">
        <v>1287</v>
      </c>
      <c r="G3" s="141" t="s">
        <v>20</v>
      </c>
      <c r="H3" s="141" t="s">
        <v>21</v>
      </c>
    </row>
    <row r="4" spans="1:8" s="48" customFormat="1" ht="25.5" customHeight="1">
      <c r="A4" s="28" t="s">
        <v>22</v>
      </c>
      <c r="B4" s="28"/>
      <c r="C4" s="28" t="e">
        <f>SUM(C5,#REF!,C6:C18)</f>
        <v>#REF!</v>
      </c>
      <c r="D4" s="28">
        <f>SUM(D5:D18)</f>
        <v>10478</v>
      </c>
      <c r="E4" s="28">
        <f>SUM(E5:E18)</f>
        <v>11000</v>
      </c>
      <c r="F4" s="28">
        <f>SUM(F5:F18)</f>
        <v>7924</v>
      </c>
      <c r="G4" s="209">
        <f>F4/E4</f>
        <v>0.7203636363636363</v>
      </c>
      <c r="H4" s="210">
        <f>F4/D4-1</f>
        <v>-0.2437488070242413</v>
      </c>
    </row>
    <row r="5" spans="1:8" ht="25.5" customHeight="1">
      <c r="A5" s="126" t="s">
        <v>23</v>
      </c>
      <c r="B5" s="10"/>
      <c r="C5" s="10">
        <v>786</v>
      </c>
      <c r="D5" s="130">
        <v>3007</v>
      </c>
      <c r="E5" s="130">
        <v>5200</v>
      </c>
      <c r="F5" s="130">
        <v>3194</v>
      </c>
      <c r="G5" s="207">
        <f aca="true" t="shared" si="0" ref="G5:G26">F5/E5</f>
        <v>0.6142307692307692</v>
      </c>
      <c r="H5" s="208">
        <f aca="true" t="shared" si="1" ref="H5:H26">F5/D5-1</f>
        <v>0.062188227469238466</v>
      </c>
    </row>
    <row r="6" spans="1:8" ht="25.5" customHeight="1">
      <c r="A6" s="126" t="s">
        <v>24</v>
      </c>
      <c r="B6" s="10"/>
      <c r="C6" s="10">
        <v>223</v>
      </c>
      <c r="D6" s="130">
        <v>217</v>
      </c>
      <c r="E6" s="130">
        <v>220</v>
      </c>
      <c r="F6" s="130">
        <v>90</v>
      </c>
      <c r="G6" s="207">
        <f t="shared" si="0"/>
        <v>0.4090909090909091</v>
      </c>
      <c r="H6" s="208">
        <f t="shared" si="1"/>
        <v>-0.5852534562211982</v>
      </c>
    </row>
    <row r="7" spans="1:8" ht="25.5" customHeight="1">
      <c r="A7" s="126" t="s">
        <v>25</v>
      </c>
      <c r="B7" s="10"/>
      <c r="C7" s="10">
        <v>80</v>
      </c>
      <c r="D7" s="130">
        <v>196</v>
      </c>
      <c r="E7" s="130">
        <v>200</v>
      </c>
      <c r="F7" s="130">
        <v>170</v>
      </c>
      <c r="G7" s="207">
        <f t="shared" si="0"/>
        <v>0.85</v>
      </c>
      <c r="H7" s="208">
        <f t="shared" si="1"/>
        <v>-0.13265306122448983</v>
      </c>
    </row>
    <row r="8" spans="1:8" s="106" customFormat="1" ht="25.5" customHeight="1">
      <c r="A8" s="134" t="s">
        <v>26</v>
      </c>
      <c r="B8" s="109"/>
      <c r="C8" s="109">
        <v>119</v>
      </c>
      <c r="D8" s="109">
        <v>4349</v>
      </c>
      <c r="E8" s="109">
        <v>1500</v>
      </c>
      <c r="F8" s="109">
        <v>346</v>
      </c>
      <c r="G8" s="207">
        <f t="shared" si="0"/>
        <v>0.23066666666666666</v>
      </c>
      <c r="H8" s="208">
        <f t="shared" si="1"/>
        <v>-0.920441480800184</v>
      </c>
    </row>
    <row r="9" spans="1:8" ht="25.5" customHeight="1">
      <c r="A9" s="126" t="s">
        <v>27</v>
      </c>
      <c r="B9" s="10"/>
      <c r="C9" s="10">
        <v>862</v>
      </c>
      <c r="D9" s="130">
        <v>444</v>
      </c>
      <c r="E9" s="130">
        <v>450</v>
      </c>
      <c r="F9" s="130">
        <v>530</v>
      </c>
      <c r="G9" s="207">
        <f t="shared" si="0"/>
        <v>1.1777777777777778</v>
      </c>
      <c r="H9" s="208">
        <f t="shared" si="1"/>
        <v>0.1936936936936937</v>
      </c>
    </row>
    <row r="10" spans="1:8" ht="25.5" customHeight="1">
      <c r="A10" s="126" t="s">
        <v>28</v>
      </c>
      <c r="B10" s="10"/>
      <c r="C10" s="10">
        <v>171</v>
      </c>
      <c r="D10" s="130">
        <v>292</v>
      </c>
      <c r="E10" s="130">
        <v>1600</v>
      </c>
      <c r="F10" s="130">
        <v>1404</v>
      </c>
      <c r="G10" s="207">
        <f t="shared" si="0"/>
        <v>0.8775</v>
      </c>
      <c r="H10" s="208">
        <f t="shared" si="1"/>
        <v>3.808219178082192</v>
      </c>
    </row>
    <row r="11" spans="1:8" ht="25.5" customHeight="1">
      <c r="A11" s="126" t="s">
        <v>29</v>
      </c>
      <c r="B11" s="10"/>
      <c r="C11" s="10">
        <v>469</v>
      </c>
      <c r="D11" s="130">
        <v>258</v>
      </c>
      <c r="E11" s="130">
        <v>270</v>
      </c>
      <c r="F11" s="130">
        <v>138</v>
      </c>
      <c r="G11" s="207">
        <f t="shared" si="0"/>
        <v>0.5111111111111111</v>
      </c>
      <c r="H11" s="208">
        <f t="shared" si="1"/>
        <v>-0.4651162790697675</v>
      </c>
    </row>
    <row r="12" spans="1:8" ht="25.5" customHeight="1">
      <c r="A12" s="126" t="s">
        <v>30</v>
      </c>
      <c r="B12" s="10"/>
      <c r="C12" s="10">
        <v>141</v>
      </c>
      <c r="D12" s="130">
        <v>311</v>
      </c>
      <c r="E12" s="130">
        <v>500</v>
      </c>
      <c r="F12" s="130">
        <v>346</v>
      </c>
      <c r="G12" s="207">
        <f t="shared" si="0"/>
        <v>0.692</v>
      </c>
      <c r="H12" s="208">
        <f t="shared" si="1"/>
        <v>0.112540192926045</v>
      </c>
    </row>
    <row r="13" spans="1:8" ht="25.5" customHeight="1">
      <c r="A13" s="126" t="s">
        <v>31</v>
      </c>
      <c r="B13" s="10"/>
      <c r="C13" s="10">
        <v>469</v>
      </c>
      <c r="D13" s="130"/>
      <c r="E13" s="130"/>
      <c r="F13" s="130"/>
      <c r="G13" s="207"/>
      <c r="H13" s="208"/>
    </row>
    <row r="14" spans="1:8" ht="25.5" customHeight="1">
      <c r="A14" s="126" t="s">
        <v>32</v>
      </c>
      <c r="B14" s="10"/>
      <c r="C14" s="10">
        <v>307</v>
      </c>
      <c r="D14" s="130">
        <v>184</v>
      </c>
      <c r="E14" s="130">
        <v>190</v>
      </c>
      <c r="F14" s="130">
        <v>1242</v>
      </c>
      <c r="G14" s="207">
        <f t="shared" si="0"/>
        <v>6.536842105263158</v>
      </c>
      <c r="H14" s="208">
        <f t="shared" si="1"/>
        <v>5.75</v>
      </c>
    </row>
    <row r="15" spans="1:8" ht="25.5" customHeight="1">
      <c r="A15" s="126" t="s">
        <v>33</v>
      </c>
      <c r="B15" s="10"/>
      <c r="C15" s="10"/>
      <c r="D15" s="130">
        <v>969</v>
      </c>
      <c r="E15" s="130">
        <v>800</v>
      </c>
      <c r="F15" s="130">
        <v>432</v>
      </c>
      <c r="G15" s="207">
        <f t="shared" si="0"/>
        <v>0.54</v>
      </c>
      <c r="H15" s="208">
        <f t="shared" si="1"/>
        <v>-0.5541795665634675</v>
      </c>
    </row>
    <row r="16" spans="1:8" ht="25.5" customHeight="1">
      <c r="A16" s="126" t="s">
        <v>34</v>
      </c>
      <c r="B16" s="10"/>
      <c r="C16" s="10">
        <v>1122</v>
      </c>
      <c r="D16" s="10">
        <v>73</v>
      </c>
      <c r="E16" s="130">
        <v>68</v>
      </c>
      <c r="F16" s="10">
        <v>25</v>
      </c>
      <c r="G16" s="207">
        <f t="shared" si="0"/>
        <v>0.36764705882352944</v>
      </c>
      <c r="H16" s="208">
        <f t="shared" si="1"/>
        <v>-0.6575342465753424</v>
      </c>
    </row>
    <row r="17" spans="1:8" ht="25.5" customHeight="1">
      <c r="A17" s="126" t="s">
        <v>35</v>
      </c>
      <c r="B17" s="10"/>
      <c r="C17" s="10">
        <v>1122</v>
      </c>
      <c r="D17" s="10">
        <v>1</v>
      </c>
      <c r="E17" s="128">
        <v>2</v>
      </c>
      <c r="F17" s="10">
        <v>7</v>
      </c>
      <c r="G17" s="207">
        <f t="shared" si="0"/>
        <v>3.5</v>
      </c>
      <c r="H17" s="208">
        <f t="shared" si="1"/>
        <v>6</v>
      </c>
    </row>
    <row r="18" spans="1:8" ht="25.5" customHeight="1">
      <c r="A18" s="126" t="s">
        <v>36</v>
      </c>
      <c r="B18" s="10"/>
      <c r="C18" s="10">
        <v>1122</v>
      </c>
      <c r="D18" s="10">
        <v>177</v>
      </c>
      <c r="E18" s="128"/>
      <c r="F18" s="10"/>
      <c r="G18" s="207"/>
      <c r="H18" s="208">
        <f t="shared" si="1"/>
        <v>-1</v>
      </c>
    </row>
    <row r="19" spans="1:8" s="48" customFormat="1" ht="25.5" customHeight="1">
      <c r="A19" s="157" t="s">
        <v>37</v>
      </c>
      <c r="B19" s="28"/>
      <c r="C19" s="28">
        <f>SUM(C20,C21:C24)</f>
        <v>1089</v>
      </c>
      <c r="D19" s="28">
        <f>SUM(D20,D21:D25)</f>
        <v>2226</v>
      </c>
      <c r="E19" s="28">
        <f>SUM(E20,E21:E25)</f>
        <v>2340</v>
      </c>
      <c r="F19" s="28">
        <f>SUM(F20,F21:F25)</f>
        <v>6022</v>
      </c>
      <c r="G19" s="209">
        <f t="shared" si="0"/>
        <v>2.5735042735042737</v>
      </c>
      <c r="H19" s="210">
        <f t="shared" si="1"/>
        <v>1.7053009883198564</v>
      </c>
    </row>
    <row r="20" spans="1:8" ht="25.5" customHeight="1">
      <c r="A20" s="126" t="s">
        <v>38</v>
      </c>
      <c r="B20" s="10"/>
      <c r="C20" s="10">
        <v>423</v>
      </c>
      <c r="D20" s="10">
        <v>1306</v>
      </c>
      <c r="E20" s="10">
        <v>1350</v>
      </c>
      <c r="F20" s="10">
        <v>2872</v>
      </c>
      <c r="G20" s="207">
        <f t="shared" si="0"/>
        <v>2.127407407407407</v>
      </c>
      <c r="H20" s="208">
        <f t="shared" si="1"/>
        <v>1.1990811638591117</v>
      </c>
    </row>
    <row r="21" spans="1:8" ht="25.5" customHeight="1">
      <c r="A21" s="126" t="s">
        <v>39</v>
      </c>
      <c r="B21" s="10"/>
      <c r="C21" s="10">
        <v>160</v>
      </c>
      <c r="D21" s="10">
        <v>235</v>
      </c>
      <c r="E21" s="10">
        <v>240</v>
      </c>
      <c r="F21" s="10">
        <v>56</v>
      </c>
      <c r="G21" s="207">
        <f t="shared" si="0"/>
        <v>0.23333333333333334</v>
      </c>
      <c r="H21" s="208">
        <f t="shared" si="1"/>
        <v>-0.7617021276595745</v>
      </c>
    </row>
    <row r="22" spans="1:8" ht="25.5" customHeight="1">
      <c r="A22" s="126" t="s">
        <v>40</v>
      </c>
      <c r="B22" s="10"/>
      <c r="C22" s="10">
        <v>336</v>
      </c>
      <c r="D22" s="10">
        <v>343</v>
      </c>
      <c r="E22" s="10">
        <v>350</v>
      </c>
      <c r="F22" s="10">
        <v>309</v>
      </c>
      <c r="G22" s="207">
        <f t="shared" si="0"/>
        <v>0.8828571428571429</v>
      </c>
      <c r="H22" s="208">
        <f t="shared" si="1"/>
        <v>-0.0991253644314869</v>
      </c>
    </row>
    <row r="23" spans="1:8" ht="25.5" customHeight="1">
      <c r="A23" s="217" t="s">
        <v>1330</v>
      </c>
      <c r="B23" s="10"/>
      <c r="C23" s="10">
        <v>-57</v>
      </c>
      <c r="D23" s="40"/>
      <c r="E23" s="181"/>
      <c r="F23" s="40">
        <v>2500</v>
      </c>
      <c r="G23" s="207"/>
      <c r="H23" s="208"/>
    </row>
    <row r="24" spans="1:8" ht="25.5" customHeight="1">
      <c r="A24" s="126" t="s">
        <v>41</v>
      </c>
      <c r="B24" s="10"/>
      <c r="C24" s="10">
        <v>227</v>
      </c>
      <c r="D24" s="10">
        <v>342</v>
      </c>
      <c r="E24" s="181">
        <v>400</v>
      </c>
      <c r="F24" s="10">
        <v>176</v>
      </c>
      <c r="G24" s="207">
        <f t="shared" si="0"/>
        <v>0.44</v>
      </c>
      <c r="H24" s="208">
        <f t="shared" si="1"/>
        <v>-0.48538011695906436</v>
      </c>
    </row>
    <row r="25" spans="1:8" ht="25.5" customHeight="1">
      <c r="A25" s="216" t="s">
        <v>1329</v>
      </c>
      <c r="B25" s="158"/>
      <c r="C25" s="158"/>
      <c r="D25" s="159"/>
      <c r="E25" s="40"/>
      <c r="F25" s="40">
        <v>109</v>
      </c>
      <c r="G25" s="207"/>
      <c r="H25" s="208"/>
    </row>
    <row r="26" spans="1:8" s="48" customFormat="1" ht="25.5" customHeight="1">
      <c r="A26" s="18" t="s">
        <v>42</v>
      </c>
      <c r="B26" s="18"/>
      <c r="C26" s="18"/>
      <c r="D26" s="28">
        <f>D4+D19</f>
        <v>12704</v>
      </c>
      <c r="E26" s="28">
        <f>E4+E19</f>
        <v>13340</v>
      </c>
      <c r="F26" s="160">
        <f>F4+F19</f>
        <v>13946</v>
      </c>
      <c r="G26" s="209">
        <f t="shared" si="0"/>
        <v>1.0454272863568217</v>
      </c>
      <c r="H26" s="210">
        <f t="shared" si="1"/>
        <v>0.09776448362720402</v>
      </c>
    </row>
  </sheetData>
  <sheetProtection/>
  <mergeCells count="1">
    <mergeCell ref="A1:H1"/>
  </mergeCells>
  <printOptions horizontalCentered="1"/>
  <pageMargins left="0.75" right="0.75" top="0.7895833333333333" bottom="0.6298611111111111" header="0.5097222222222222" footer="0.7895833333333333"/>
  <pageSetup firstPageNumber="6" useFirstPageNumber="1" horizontalDpi="600" verticalDpi="600" orientation="portrait" paperSize="9" r:id="rId1"/>
  <headerFooter alignWithMargins="0">
    <oddFooter>&amp;C&amp;"宋体"&amp;12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N26"/>
  <sheetViews>
    <sheetView showZeros="0" zoomScalePageLayoutView="0" workbookViewId="0" topLeftCell="A1">
      <selection activeCell="E18" sqref="E18"/>
    </sheetView>
  </sheetViews>
  <sheetFormatPr defaultColWidth="7.875" defaultRowHeight="14.25"/>
  <cols>
    <col min="1" max="1" width="29.375" style="7" customWidth="1"/>
    <col min="2" max="6" width="9.125" style="7" customWidth="1"/>
    <col min="7" max="248" width="7.875" style="7" customWidth="1"/>
  </cols>
  <sheetData>
    <row r="1" spans="1:6" ht="22.5">
      <c r="A1" s="285" t="s">
        <v>1288</v>
      </c>
      <c r="B1" s="285"/>
      <c r="C1" s="285"/>
      <c r="D1" s="285"/>
      <c r="E1" s="285"/>
      <c r="F1" s="285"/>
    </row>
    <row r="2" spans="1:248" ht="18" customHeight="1">
      <c r="A2" s="31"/>
      <c r="B2" s="31"/>
      <c r="C2" s="31"/>
      <c r="D2" s="31"/>
      <c r="E2" s="31"/>
      <c r="F2" s="32" t="s">
        <v>16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48" customFormat="1" ht="40.5" customHeight="1">
      <c r="A3" s="107" t="s">
        <v>43</v>
      </c>
      <c r="B3" s="3" t="s">
        <v>1303</v>
      </c>
      <c r="C3" s="3" t="s">
        <v>132</v>
      </c>
      <c r="D3" s="3" t="s">
        <v>1287</v>
      </c>
      <c r="E3" s="141" t="s">
        <v>20</v>
      </c>
      <c r="F3" s="141" t="s">
        <v>21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</row>
    <row r="4" spans="1:6" ht="24.75" customHeight="1">
      <c r="A4" s="108" t="s">
        <v>44</v>
      </c>
      <c r="B4" s="10">
        <v>37289</v>
      </c>
      <c r="C4" s="10">
        <v>39834</v>
      </c>
      <c r="D4" s="10">
        <v>40930</v>
      </c>
      <c r="E4" s="186">
        <f>D4/C4</f>
        <v>1.0275141838630315</v>
      </c>
      <c r="F4" s="187">
        <f>D4/B4-1</f>
        <v>0.09764273646383659</v>
      </c>
    </row>
    <row r="5" spans="1:6" ht="24.75" customHeight="1">
      <c r="A5" s="108" t="s">
        <v>45</v>
      </c>
      <c r="B5" s="10">
        <v>235</v>
      </c>
      <c r="C5" s="10">
        <v>238</v>
      </c>
      <c r="D5" s="10">
        <v>117</v>
      </c>
      <c r="E5" s="186">
        <f aca="true" t="shared" si="0" ref="E5:E25">D5/C5</f>
        <v>0.49159663865546216</v>
      </c>
      <c r="F5" s="187">
        <f aca="true" t="shared" si="1" ref="F5:F25">D5/B5-1</f>
        <v>-0.5021276595744681</v>
      </c>
    </row>
    <row r="6" spans="1:6" ht="24.75" customHeight="1">
      <c r="A6" s="108" t="s">
        <v>46</v>
      </c>
      <c r="B6" s="10">
        <v>7400</v>
      </c>
      <c r="C6" s="10">
        <v>7267</v>
      </c>
      <c r="D6" s="10">
        <v>8723</v>
      </c>
      <c r="E6" s="186">
        <f t="shared" si="0"/>
        <v>1.2003577817531306</v>
      </c>
      <c r="F6" s="187">
        <f t="shared" si="1"/>
        <v>0.1787837837837838</v>
      </c>
    </row>
    <row r="7" spans="1:6" ht="24.75" customHeight="1">
      <c r="A7" s="108" t="s">
        <v>47</v>
      </c>
      <c r="B7" s="10">
        <v>39319</v>
      </c>
      <c r="C7" s="10">
        <v>40398</v>
      </c>
      <c r="D7" s="10">
        <v>39462</v>
      </c>
      <c r="E7" s="186">
        <f t="shared" si="0"/>
        <v>0.9768305361651567</v>
      </c>
      <c r="F7" s="187">
        <f t="shared" si="1"/>
        <v>0.0036369185381113223</v>
      </c>
    </row>
    <row r="8" spans="1:6" ht="24.75" customHeight="1">
      <c r="A8" s="108" t="s">
        <v>48</v>
      </c>
      <c r="B8" s="10">
        <v>672</v>
      </c>
      <c r="C8" s="10">
        <v>618</v>
      </c>
      <c r="D8" s="10">
        <v>269</v>
      </c>
      <c r="E8" s="186">
        <f t="shared" si="0"/>
        <v>0.43527508090614886</v>
      </c>
      <c r="F8" s="187">
        <f t="shared" si="1"/>
        <v>-0.5997023809523809</v>
      </c>
    </row>
    <row r="9" spans="1:6" ht="24.75" customHeight="1">
      <c r="A9" s="108" t="s">
        <v>49</v>
      </c>
      <c r="B9" s="10">
        <v>9781</v>
      </c>
      <c r="C9" s="10">
        <v>9293</v>
      </c>
      <c r="D9" s="10">
        <v>8238</v>
      </c>
      <c r="E9" s="186">
        <f t="shared" si="0"/>
        <v>0.8864736898740988</v>
      </c>
      <c r="F9" s="187">
        <f t="shared" si="1"/>
        <v>-0.15775483079439734</v>
      </c>
    </row>
    <row r="10" spans="1:6" ht="24.75" customHeight="1">
      <c r="A10" s="108" t="s">
        <v>50</v>
      </c>
      <c r="B10" s="10">
        <v>51897</v>
      </c>
      <c r="C10" s="10">
        <v>55661</v>
      </c>
      <c r="D10" s="10">
        <v>53214</v>
      </c>
      <c r="E10" s="186">
        <f t="shared" si="0"/>
        <v>0.9560374409371014</v>
      </c>
      <c r="F10" s="187">
        <f t="shared" si="1"/>
        <v>0.025377189432915115</v>
      </c>
    </row>
    <row r="11" spans="1:6" ht="24.75" customHeight="1">
      <c r="A11" s="108" t="s">
        <v>51</v>
      </c>
      <c r="B11" s="10">
        <v>21803</v>
      </c>
      <c r="C11" s="10">
        <v>24510</v>
      </c>
      <c r="D11" s="10">
        <v>20477</v>
      </c>
      <c r="E11" s="186">
        <f t="shared" si="0"/>
        <v>0.8354549163606692</v>
      </c>
      <c r="F11" s="187">
        <f t="shared" si="1"/>
        <v>-0.06081731871760765</v>
      </c>
    </row>
    <row r="12" spans="1:6" ht="24.75" customHeight="1">
      <c r="A12" s="108" t="s">
        <v>52</v>
      </c>
      <c r="B12" s="10">
        <v>7421</v>
      </c>
      <c r="C12" s="10">
        <v>8180</v>
      </c>
      <c r="D12" s="10">
        <v>7872</v>
      </c>
      <c r="E12" s="186">
        <f t="shared" si="0"/>
        <v>0.9623471882640586</v>
      </c>
      <c r="F12" s="187">
        <f t="shared" si="1"/>
        <v>0.06077348066298338</v>
      </c>
    </row>
    <row r="13" spans="1:6" ht="24.75" customHeight="1">
      <c r="A13" s="108" t="s">
        <v>53</v>
      </c>
      <c r="B13" s="10">
        <v>14935</v>
      </c>
      <c r="C13" s="10">
        <v>13123</v>
      </c>
      <c r="D13" s="10">
        <v>11338</v>
      </c>
      <c r="E13" s="186">
        <f t="shared" si="0"/>
        <v>0.8639792730320811</v>
      </c>
      <c r="F13" s="187">
        <f t="shared" si="1"/>
        <v>-0.24084365584198197</v>
      </c>
    </row>
    <row r="14" spans="1:6" ht="24.75" customHeight="1">
      <c r="A14" s="108" t="s">
        <v>54</v>
      </c>
      <c r="B14" s="10">
        <v>88065</v>
      </c>
      <c r="C14" s="10">
        <v>78726</v>
      </c>
      <c r="D14" s="10">
        <v>74449</v>
      </c>
      <c r="E14" s="186">
        <f t="shared" si="0"/>
        <v>0.945672331885273</v>
      </c>
      <c r="F14" s="187">
        <f t="shared" si="1"/>
        <v>-0.15461306989155732</v>
      </c>
    </row>
    <row r="15" spans="1:6" ht="24.75" customHeight="1">
      <c r="A15" s="108" t="s">
        <v>55</v>
      </c>
      <c r="B15" s="10">
        <v>4186</v>
      </c>
      <c r="C15" s="10">
        <v>4593</v>
      </c>
      <c r="D15" s="10">
        <v>9728</v>
      </c>
      <c r="E15" s="186">
        <f t="shared" si="0"/>
        <v>2.118005660788156</v>
      </c>
      <c r="F15" s="187">
        <f t="shared" si="1"/>
        <v>1.3239369326325847</v>
      </c>
    </row>
    <row r="16" spans="1:6" ht="24.75" customHeight="1">
      <c r="A16" s="108" t="s">
        <v>56</v>
      </c>
      <c r="B16" s="10">
        <v>3383</v>
      </c>
      <c r="C16" s="10">
        <v>2500</v>
      </c>
      <c r="D16" s="10">
        <v>2425</v>
      </c>
      <c r="E16" s="186">
        <f t="shared" si="0"/>
        <v>0.97</v>
      </c>
      <c r="F16" s="187">
        <f t="shared" si="1"/>
        <v>-0.28318060892698793</v>
      </c>
    </row>
    <row r="17" spans="1:6" ht="24.75" customHeight="1">
      <c r="A17" s="108" t="s">
        <v>57</v>
      </c>
      <c r="B17" s="10">
        <v>1084</v>
      </c>
      <c r="C17" s="10">
        <v>793</v>
      </c>
      <c r="D17" s="10">
        <v>1473</v>
      </c>
      <c r="E17" s="186">
        <f t="shared" si="0"/>
        <v>1.8575031525851198</v>
      </c>
      <c r="F17" s="187">
        <f t="shared" si="1"/>
        <v>0.3588560885608856</v>
      </c>
    </row>
    <row r="18" spans="1:6" ht="24.75" customHeight="1">
      <c r="A18" s="108" t="s">
        <v>58</v>
      </c>
      <c r="B18" s="40">
        <v>125</v>
      </c>
      <c r="C18" s="10">
        <v>1000</v>
      </c>
      <c r="D18" s="40">
        <v>1109</v>
      </c>
      <c r="E18" s="186">
        <f t="shared" si="0"/>
        <v>1.109</v>
      </c>
      <c r="F18" s="187">
        <f t="shared" si="1"/>
        <v>7.872</v>
      </c>
    </row>
    <row r="19" spans="1:6" ht="24.75" customHeight="1">
      <c r="A19" s="108" t="s">
        <v>59</v>
      </c>
      <c r="B19" s="10">
        <v>1768</v>
      </c>
      <c r="C19" s="10">
        <v>1788</v>
      </c>
      <c r="D19" s="10">
        <v>1149</v>
      </c>
      <c r="E19" s="186">
        <f t="shared" si="0"/>
        <v>0.6426174496644296</v>
      </c>
      <c r="F19" s="187">
        <f t="shared" si="1"/>
        <v>-0.3501131221719457</v>
      </c>
    </row>
    <row r="20" spans="1:6" ht="24.75" customHeight="1">
      <c r="A20" s="108" t="s">
        <v>60</v>
      </c>
      <c r="B20" s="10">
        <v>8877</v>
      </c>
      <c r="C20" s="10">
        <v>8706</v>
      </c>
      <c r="D20" s="10">
        <v>8944</v>
      </c>
      <c r="E20" s="186">
        <f t="shared" si="0"/>
        <v>1.027337468412589</v>
      </c>
      <c r="F20" s="187">
        <f t="shared" si="1"/>
        <v>0.007547594908189792</v>
      </c>
    </row>
    <row r="21" spans="1:6" ht="24.75" customHeight="1">
      <c r="A21" s="108" t="s">
        <v>61</v>
      </c>
      <c r="B21" s="10">
        <v>491</v>
      </c>
      <c r="C21" s="10">
        <v>635</v>
      </c>
      <c r="D21" s="10">
        <v>565</v>
      </c>
      <c r="E21" s="186">
        <f t="shared" si="0"/>
        <v>0.889763779527559</v>
      </c>
      <c r="F21" s="187">
        <f t="shared" si="1"/>
        <v>0.1507128309572301</v>
      </c>
    </row>
    <row r="22" spans="1:6" ht="24.75" customHeight="1">
      <c r="A22" s="182" t="s">
        <v>1308</v>
      </c>
      <c r="B22" s="40">
        <v>1406</v>
      </c>
      <c r="C22" s="40">
        <v>2394</v>
      </c>
      <c r="D22" s="40">
        <v>2513</v>
      </c>
      <c r="E22" s="186">
        <f t="shared" si="0"/>
        <v>1.0497076023391814</v>
      </c>
      <c r="F22" s="187">
        <f t="shared" si="1"/>
        <v>0.7873399715504978</v>
      </c>
    </row>
    <row r="23" spans="1:6" ht="24.75" customHeight="1">
      <c r="A23" s="182" t="s">
        <v>1316</v>
      </c>
      <c r="B23" s="40"/>
      <c r="C23" s="40"/>
      <c r="D23" s="40">
        <v>1103</v>
      </c>
      <c r="E23" s="186"/>
      <c r="F23" s="187"/>
    </row>
    <row r="24" spans="1:6" ht="24.75" customHeight="1">
      <c r="A24" s="182" t="s">
        <v>1310</v>
      </c>
      <c r="B24" s="10">
        <v>879</v>
      </c>
      <c r="C24" s="10">
        <v>1300</v>
      </c>
      <c r="D24" s="10">
        <v>1133</v>
      </c>
      <c r="E24" s="186">
        <f t="shared" si="0"/>
        <v>0.8715384615384615</v>
      </c>
      <c r="F24" s="187">
        <f t="shared" si="1"/>
        <v>0.2889647326507394</v>
      </c>
    </row>
    <row r="25" spans="1:6" ht="24.75" customHeight="1">
      <c r="A25" s="182" t="s">
        <v>1311</v>
      </c>
      <c r="B25" s="40">
        <v>15</v>
      </c>
      <c r="C25" s="40">
        <v>15</v>
      </c>
      <c r="D25" s="40">
        <v>6</v>
      </c>
      <c r="E25" s="186">
        <f t="shared" si="0"/>
        <v>0.4</v>
      </c>
      <c r="F25" s="187">
        <f t="shared" si="1"/>
        <v>-0.6</v>
      </c>
    </row>
    <row r="26" spans="1:248" s="48" customFormat="1" ht="24.75" customHeight="1">
      <c r="A26" s="18" t="s">
        <v>62</v>
      </c>
      <c r="B26" s="28">
        <f>SUM(B4:B25)</f>
        <v>301031</v>
      </c>
      <c r="C26" s="28">
        <f>SUM(C4:C25)</f>
        <v>301572</v>
      </c>
      <c r="D26" s="28">
        <f>SUM(D4:D25)</f>
        <v>295237</v>
      </c>
      <c r="E26" s="190">
        <f>D26/C26</f>
        <v>0.9789934078760628</v>
      </c>
      <c r="F26" s="191">
        <f>D26/B26-1</f>
        <v>-0.019247187166770208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</row>
  </sheetData>
  <sheetProtection/>
  <mergeCells count="1">
    <mergeCell ref="A1:F1"/>
  </mergeCells>
  <printOptions horizontalCentered="1"/>
  <pageMargins left="0.9395833333333333" right="0.9395833333333333" top="0.9798611111111111" bottom="0.9395833333333333" header="0.5097222222222222" footer="0.7895833333333333"/>
  <pageSetup firstPageNumber="18" useFirstPageNumber="1" horizontalDpi="600" verticalDpi="600" orientation="portrait" paperSize="9"/>
  <headerFooter alignWithMargins="0">
    <oddFooter>&amp;C&amp;"宋体"&amp;12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27"/>
  <sheetViews>
    <sheetView showZeros="0" zoomScalePageLayoutView="0" workbookViewId="0" topLeftCell="A10">
      <selection activeCell="D4" sqref="D4:D26"/>
    </sheetView>
  </sheetViews>
  <sheetFormatPr defaultColWidth="7.875" defaultRowHeight="14.25"/>
  <cols>
    <col min="1" max="1" width="28.375" style="7" customWidth="1"/>
    <col min="2" max="4" width="9.25390625" style="7" customWidth="1"/>
    <col min="5" max="6" width="11.00390625" style="153" customWidth="1"/>
    <col min="7" max="241" width="7.875" style="7" customWidth="1"/>
  </cols>
  <sheetData>
    <row r="1" spans="1:6" ht="22.5">
      <c r="A1" s="285" t="s">
        <v>1289</v>
      </c>
      <c r="B1" s="285"/>
      <c r="C1" s="285"/>
      <c r="D1" s="285"/>
      <c r="E1" s="286"/>
      <c r="F1" s="286"/>
    </row>
    <row r="2" spans="1:241" ht="18" customHeight="1">
      <c r="A2" s="31"/>
      <c r="B2" s="31"/>
      <c r="C2" s="31"/>
      <c r="D2" s="31"/>
      <c r="E2" s="154"/>
      <c r="F2" s="155" t="s">
        <v>16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6" ht="43.5" customHeight="1">
      <c r="A3" s="107" t="s">
        <v>43</v>
      </c>
      <c r="B3" s="3" t="s">
        <v>132</v>
      </c>
      <c r="C3" s="3" t="s">
        <v>1290</v>
      </c>
      <c r="D3" s="3" t="s">
        <v>1287</v>
      </c>
      <c r="E3" s="141" t="s">
        <v>20</v>
      </c>
      <c r="F3" s="141" t="s">
        <v>63</v>
      </c>
    </row>
    <row r="4" spans="1:6" ht="25.5" customHeight="1">
      <c r="A4" s="108" t="s">
        <v>44</v>
      </c>
      <c r="B4" s="10">
        <v>34187</v>
      </c>
      <c r="C4" s="10">
        <v>39450</v>
      </c>
      <c r="D4" s="10">
        <v>37555</v>
      </c>
      <c r="E4" s="184">
        <f>D4/B4</f>
        <v>1.0985169801386492</v>
      </c>
      <c r="F4" s="185">
        <f>D4/C4</f>
        <v>0.9519645120405577</v>
      </c>
    </row>
    <row r="5" spans="1:6" ht="25.5" customHeight="1">
      <c r="A5" s="108" t="s">
        <v>45</v>
      </c>
      <c r="B5" s="10">
        <v>198</v>
      </c>
      <c r="C5" s="10">
        <v>117</v>
      </c>
      <c r="D5" s="10">
        <v>117</v>
      </c>
      <c r="E5" s="184">
        <f aca="true" t="shared" si="0" ref="E5:E27">D5/B5</f>
        <v>0.5909090909090909</v>
      </c>
      <c r="F5" s="185">
        <f aca="true" t="shared" si="1" ref="F5:F27">D5/C5</f>
        <v>1</v>
      </c>
    </row>
    <row r="6" spans="1:6" ht="25.5" customHeight="1">
      <c r="A6" s="108" t="s">
        <v>46</v>
      </c>
      <c r="B6" s="10">
        <v>5768</v>
      </c>
      <c r="C6" s="10">
        <v>7154</v>
      </c>
      <c r="D6" s="10">
        <v>7137</v>
      </c>
      <c r="E6" s="184">
        <f t="shared" si="0"/>
        <v>1.2373439667128987</v>
      </c>
      <c r="F6" s="185">
        <f t="shared" si="1"/>
        <v>0.9976237070170534</v>
      </c>
    </row>
    <row r="7" spans="1:6" ht="25.5" customHeight="1">
      <c r="A7" s="108" t="s">
        <v>47</v>
      </c>
      <c r="B7" s="10">
        <v>27346</v>
      </c>
      <c r="C7" s="10">
        <v>28511</v>
      </c>
      <c r="D7" s="10">
        <v>27818</v>
      </c>
      <c r="E7" s="184">
        <f t="shared" si="0"/>
        <v>1.017260294010093</v>
      </c>
      <c r="F7" s="185">
        <f t="shared" si="1"/>
        <v>0.9756935919469678</v>
      </c>
    </row>
    <row r="8" spans="1:6" ht="25.5" customHeight="1">
      <c r="A8" s="108" t="s">
        <v>48</v>
      </c>
      <c r="B8" s="10">
        <v>430</v>
      </c>
      <c r="C8" s="10">
        <v>205</v>
      </c>
      <c r="D8" s="10">
        <v>203</v>
      </c>
      <c r="E8" s="184">
        <f t="shared" si="0"/>
        <v>0.4720930232558139</v>
      </c>
      <c r="F8" s="185">
        <f t="shared" si="1"/>
        <v>0.9902439024390244</v>
      </c>
    </row>
    <row r="9" spans="1:6" ht="25.5" customHeight="1">
      <c r="A9" s="108" t="s">
        <v>49</v>
      </c>
      <c r="B9" s="10">
        <v>7041</v>
      </c>
      <c r="C9" s="10">
        <v>5995</v>
      </c>
      <c r="D9" s="10">
        <v>5481</v>
      </c>
      <c r="E9" s="184">
        <f t="shared" si="0"/>
        <v>0.7784405624201107</v>
      </c>
      <c r="F9" s="185">
        <f t="shared" si="1"/>
        <v>0.9142618849040868</v>
      </c>
    </row>
    <row r="10" spans="1:6" ht="25.5" customHeight="1">
      <c r="A10" s="108" t="s">
        <v>50</v>
      </c>
      <c r="B10" s="10">
        <v>18017</v>
      </c>
      <c r="C10" s="10">
        <v>23990</v>
      </c>
      <c r="D10" s="10">
        <v>23990</v>
      </c>
      <c r="E10" s="184">
        <f t="shared" si="0"/>
        <v>1.3315202308930454</v>
      </c>
      <c r="F10" s="185">
        <f t="shared" si="1"/>
        <v>1</v>
      </c>
    </row>
    <row r="11" spans="1:6" ht="25.5" customHeight="1">
      <c r="A11" s="108" t="s">
        <v>51</v>
      </c>
      <c r="B11" s="10">
        <v>10802</v>
      </c>
      <c r="C11" s="10">
        <v>11050</v>
      </c>
      <c r="D11" s="10">
        <v>11025</v>
      </c>
      <c r="E11" s="184">
        <f t="shared" si="0"/>
        <v>1.0206443251249768</v>
      </c>
      <c r="F11" s="185">
        <f t="shared" si="1"/>
        <v>0.997737556561086</v>
      </c>
    </row>
    <row r="12" spans="1:6" ht="25.5" customHeight="1">
      <c r="A12" s="108" t="s">
        <v>52</v>
      </c>
      <c r="B12" s="10">
        <v>195</v>
      </c>
      <c r="C12" s="10">
        <v>540</v>
      </c>
      <c r="D12" s="10">
        <v>538</v>
      </c>
      <c r="E12" s="184">
        <f t="shared" si="0"/>
        <v>2.758974358974359</v>
      </c>
      <c r="F12" s="185">
        <f t="shared" si="1"/>
        <v>0.9962962962962963</v>
      </c>
    </row>
    <row r="13" spans="1:6" ht="25.5" customHeight="1">
      <c r="A13" s="108" t="s">
        <v>53</v>
      </c>
      <c r="B13" s="10">
        <v>5436</v>
      </c>
      <c r="C13" s="10">
        <v>10285</v>
      </c>
      <c r="D13" s="10">
        <v>8024</v>
      </c>
      <c r="E13" s="184">
        <f t="shared" si="0"/>
        <v>1.476085356880059</v>
      </c>
      <c r="F13" s="185">
        <f t="shared" si="1"/>
        <v>0.7801652892561983</v>
      </c>
    </row>
    <row r="14" spans="1:6" ht="25.5" customHeight="1">
      <c r="A14" s="108" t="s">
        <v>54</v>
      </c>
      <c r="B14" s="10">
        <v>12878</v>
      </c>
      <c r="C14" s="10">
        <v>14510</v>
      </c>
      <c r="D14" s="10">
        <v>13926</v>
      </c>
      <c r="E14" s="184">
        <f t="shared" si="0"/>
        <v>1.08137909613294</v>
      </c>
      <c r="F14" s="185">
        <f t="shared" si="1"/>
        <v>0.9597518952446589</v>
      </c>
    </row>
    <row r="15" spans="1:6" ht="25.5" customHeight="1">
      <c r="A15" s="108" t="s">
        <v>55</v>
      </c>
      <c r="B15" s="10">
        <v>2085</v>
      </c>
      <c r="C15" s="10">
        <v>3540</v>
      </c>
      <c r="D15" s="10">
        <v>2541</v>
      </c>
      <c r="E15" s="184">
        <f t="shared" si="0"/>
        <v>1.218705035971223</v>
      </c>
      <c r="F15" s="185">
        <f t="shared" si="1"/>
        <v>0.7177966101694915</v>
      </c>
    </row>
    <row r="16" spans="1:6" ht="25.5" customHeight="1">
      <c r="A16" s="108" t="s">
        <v>56</v>
      </c>
      <c r="B16" s="10">
        <v>1194</v>
      </c>
      <c r="C16" s="10">
        <v>1565</v>
      </c>
      <c r="D16" s="10">
        <v>1565</v>
      </c>
      <c r="E16" s="184">
        <f t="shared" si="0"/>
        <v>1.3107202680067003</v>
      </c>
      <c r="F16" s="185">
        <f t="shared" si="1"/>
        <v>1</v>
      </c>
    </row>
    <row r="17" spans="1:6" ht="25.5" customHeight="1">
      <c r="A17" s="108" t="s">
        <v>57</v>
      </c>
      <c r="B17" s="10">
        <v>263</v>
      </c>
      <c r="C17" s="10">
        <v>550</v>
      </c>
      <c r="D17" s="10">
        <v>573</v>
      </c>
      <c r="E17" s="184">
        <f t="shared" si="0"/>
        <v>2.178707224334601</v>
      </c>
      <c r="F17" s="185">
        <f t="shared" si="1"/>
        <v>1.0418181818181818</v>
      </c>
    </row>
    <row r="18" spans="1:6" ht="25.5" customHeight="1">
      <c r="A18" s="108" t="s">
        <v>58</v>
      </c>
      <c r="B18" s="40">
        <v>5</v>
      </c>
      <c r="C18" s="40">
        <v>1000</v>
      </c>
      <c r="D18" s="40">
        <v>1006</v>
      </c>
      <c r="E18" s="184">
        <f t="shared" si="0"/>
        <v>201.2</v>
      </c>
      <c r="F18" s="185">
        <f t="shared" si="1"/>
        <v>1.006</v>
      </c>
    </row>
    <row r="19" spans="1:6" ht="25.5" customHeight="1">
      <c r="A19" s="108" t="s">
        <v>59</v>
      </c>
      <c r="B19" s="10">
        <v>1743</v>
      </c>
      <c r="C19" s="10">
        <v>1150</v>
      </c>
      <c r="D19" s="10">
        <v>1131</v>
      </c>
      <c r="E19" s="184">
        <f t="shared" si="0"/>
        <v>0.648881239242685</v>
      </c>
      <c r="F19" s="185">
        <f t="shared" si="1"/>
        <v>0.9834782608695652</v>
      </c>
    </row>
    <row r="20" spans="1:6" ht="25.5" customHeight="1">
      <c r="A20" s="108" t="s">
        <v>60</v>
      </c>
      <c r="B20" s="10">
        <v>7897</v>
      </c>
      <c r="C20" s="10">
        <v>7235</v>
      </c>
      <c r="D20" s="10">
        <v>7211</v>
      </c>
      <c r="E20" s="184">
        <f t="shared" si="0"/>
        <v>0.9131315689502343</v>
      </c>
      <c r="F20" s="185">
        <f t="shared" si="1"/>
        <v>0.9966827919834139</v>
      </c>
    </row>
    <row r="21" spans="1:6" ht="25.5" customHeight="1">
      <c r="A21" s="108" t="s">
        <v>61</v>
      </c>
      <c r="B21" s="10">
        <v>454</v>
      </c>
      <c r="C21" s="10">
        <v>515</v>
      </c>
      <c r="D21" s="10">
        <v>507</v>
      </c>
      <c r="E21" s="184">
        <f t="shared" si="0"/>
        <v>1.1167400881057268</v>
      </c>
      <c r="F21" s="185">
        <f t="shared" si="1"/>
        <v>0.9844660194174757</v>
      </c>
    </row>
    <row r="22" spans="1:6" ht="25.5" customHeight="1">
      <c r="A22" s="182" t="s">
        <v>1308</v>
      </c>
      <c r="B22" s="40">
        <v>788</v>
      </c>
      <c r="C22" s="40">
        <v>1042</v>
      </c>
      <c r="D22" s="40">
        <v>1013</v>
      </c>
      <c r="E22" s="184">
        <f t="shared" si="0"/>
        <v>1.2855329949238579</v>
      </c>
      <c r="F22" s="185">
        <f t="shared" si="1"/>
        <v>0.972168905950096</v>
      </c>
    </row>
    <row r="23" spans="1:6" ht="25.5" customHeight="1">
      <c r="A23" s="182" t="s">
        <v>1309</v>
      </c>
      <c r="B23" s="40"/>
      <c r="C23" s="40"/>
      <c r="D23" s="40"/>
      <c r="E23" s="184"/>
      <c r="F23" s="185"/>
    </row>
    <row r="24" spans="1:6" ht="25.5" customHeight="1">
      <c r="A24" s="182" t="s">
        <v>1312</v>
      </c>
      <c r="B24" s="10">
        <v>878</v>
      </c>
      <c r="C24" s="10">
        <v>1300</v>
      </c>
      <c r="D24" s="10">
        <v>1266</v>
      </c>
      <c r="E24" s="184">
        <f t="shared" si="0"/>
        <v>1.4419134396355353</v>
      </c>
      <c r="F24" s="185">
        <f t="shared" si="1"/>
        <v>0.9738461538461538</v>
      </c>
    </row>
    <row r="25" spans="1:6" ht="25.5" customHeight="1">
      <c r="A25" s="182" t="s">
        <v>1313</v>
      </c>
      <c r="B25" s="10">
        <v>15</v>
      </c>
      <c r="C25" s="10">
        <v>10</v>
      </c>
      <c r="D25" s="10">
        <v>6</v>
      </c>
      <c r="E25" s="184">
        <f t="shared" si="0"/>
        <v>0.4</v>
      </c>
      <c r="F25" s="185">
        <f t="shared" si="1"/>
        <v>0.6</v>
      </c>
    </row>
    <row r="26" spans="1:6" ht="25.5" customHeight="1">
      <c r="A26" s="182" t="s">
        <v>1315</v>
      </c>
      <c r="B26" s="10"/>
      <c r="C26" s="10"/>
      <c r="D26" s="10">
        <v>209</v>
      </c>
      <c r="E26" s="184"/>
      <c r="F26" s="185"/>
    </row>
    <row r="27" spans="1:241" s="48" customFormat="1" ht="25.5" customHeight="1">
      <c r="A27" s="183" t="s">
        <v>1314</v>
      </c>
      <c r="B27" s="28">
        <f>SUM(B4:B26)</f>
        <v>137620</v>
      </c>
      <c r="C27" s="28">
        <f>SUM(C4:C26)</f>
        <v>159714</v>
      </c>
      <c r="D27" s="28">
        <f>SUM(D4:D26)</f>
        <v>152842</v>
      </c>
      <c r="E27" s="188">
        <f t="shared" si="0"/>
        <v>1.1106089231216394</v>
      </c>
      <c r="F27" s="189">
        <f t="shared" si="1"/>
        <v>0.9569730893972976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</row>
  </sheetData>
  <sheetProtection/>
  <mergeCells count="1">
    <mergeCell ref="A1:F1"/>
  </mergeCells>
  <printOptions horizontalCentered="1"/>
  <pageMargins left="0.9402777777777778" right="0.9402777777777778" top="0.9798611111111111" bottom="0.9402777777777778" header="0.5076388888888889" footer="0.7909722222222222"/>
  <pageSetup firstPageNumber="18" useFirstPageNumber="1" horizontalDpi="600" verticalDpi="600" orientation="portrait" paperSize="9"/>
  <headerFooter alignWithMargins="0">
    <oddFooter>&amp;C&amp;"宋体"&amp;12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69"/>
  <sheetViews>
    <sheetView zoomScaleSheetLayoutView="100" zoomScalePageLayoutView="0" workbookViewId="0" topLeftCell="A1">
      <selection activeCell="A3" sqref="A3:B69"/>
    </sheetView>
  </sheetViews>
  <sheetFormatPr defaultColWidth="9.00390625" defaultRowHeight="14.25"/>
  <cols>
    <col min="1" max="1" width="57.25390625" style="21" customWidth="1"/>
    <col min="2" max="2" width="16.00390625" style="67" customWidth="1"/>
    <col min="3" max="249" width="9.00390625" style="57" customWidth="1"/>
    <col min="250" max="251" width="9.00390625" style="21" customWidth="1"/>
  </cols>
  <sheetData>
    <row r="1" spans="1:2" ht="29.25" customHeight="1">
      <c r="A1" s="287" t="s">
        <v>1321</v>
      </c>
      <c r="B1" s="288"/>
    </row>
    <row r="2" spans="1:2" ht="16.5" customHeight="1">
      <c r="A2" s="22"/>
      <c r="B2" s="66" t="s">
        <v>16</v>
      </c>
    </row>
    <row r="3" spans="1:251" s="48" customFormat="1" ht="23.25" customHeight="1">
      <c r="A3" s="117" t="s">
        <v>65</v>
      </c>
      <c r="B3" s="118" t="s">
        <v>66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20"/>
      <c r="IQ3" s="20"/>
    </row>
    <row r="4" spans="1:251" s="48" customFormat="1" ht="23.25" customHeight="1">
      <c r="A4" s="119" t="s">
        <v>1471</v>
      </c>
      <c r="B4" s="120">
        <v>282262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20"/>
      <c r="IQ4" s="20"/>
    </row>
    <row r="5" spans="1:2" ht="23.25" customHeight="1">
      <c r="A5" s="119" t="s">
        <v>67</v>
      </c>
      <c r="B5" s="150">
        <v>2522</v>
      </c>
    </row>
    <row r="6" spans="1:2" s="20" customFormat="1" ht="23.25" customHeight="1">
      <c r="A6" s="121" t="s">
        <v>1472</v>
      </c>
      <c r="B6" s="122">
        <v>122</v>
      </c>
    </row>
    <row r="7" spans="1:2" s="20" customFormat="1" ht="23.25" customHeight="1">
      <c r="A7" s="123" t="s">
        <v>1473</v>
      </c>
      <c r="B7" s="122">
        <v>81</v>
      </c>
    </row>
    <row r="8" spans="1:2" ht="23.25" customHeight="1">
      <c r="A8" s="151" t="s">
        <v>1474</v>
      </c>
      <c r="B8" s="152">
        <v>283</v>
      </c>
    </row>
    <row r="9" spans="1:2" ht="23.25" customHeight="1">
      <c r="A9" s="151" t="s">
        <v>1475</v>
      </c>
      <c r="B9" s="152">
        <v>0</v>
      </c>
    </row>
    <row r="10" spans="1:2" ht="23.25" customHeight="1">
      <c r="A10" s="151" t="s">
        <v>1476</v>
      </c>
      <c r="B10" s="152">
        <v>2036</v>
      </c>
    </row>
    <row r="11" spans="1:2" ht="23.25" customHeight="1">
      <c r="A11" s="151" t="s">
        <v>1477</v>
      </c>
      <c r="B11" s="152">
        <v>0</v>
      </c>
    </row>
    <row r="12" spans="1:2" ht="23.25" customHeight="1">
      <c r="A12" s="124" t="s">
        <v>68</v>
      </c>
      <c r="B12" s="150">
        <v>202564</v>
      </c>
    </row>
    <row r="13" spans="1:2" ht="23.25" customHeight="1">
      <c r="A13" s="123" t="s">
        <v>1478</v>
      </c>
      <c r="B13" s="122">
        <v>0</v>
      </c>
    </row>
    <row r="14" spans="1:2" ht="23.25" customHeight="1">
      <c r="A14" s="123" t="s">
        <v>1479</v>
      </c>
      <c r="B14" s="122">
        <v>87970</v>
      </c>
    </row>
    <row r="15" spans="1:2" ht="23.25" customHeight="1">
      <c r="A15" s="123" t="s">
        <v>1480</v>
      </c>
      <c r="B15" s="122">
        <v>18106</v>
      </c>
    </row>
    <row r="16" spans="1:2" ht="23.25" customHeight="1">
      <c r="A16" s="123" t="s">
        <v>1481</v>
      </c>
      <c r="B16" s="122">
        <v>6539</v>
      </c>
    </row>
    <row r="17" spans="1:2" ht="23.25" customHeight="1">
      <c r="A17" s="121" t="s">
        <v>1482</v>
      </c>
      <c r="B17" s="122">
        <v>0</v>
      </c>
    </row>
    <row r="18" spans="1:2" ht="23.25" customHeight="1">
      <c r="A18" s="121" t="s">
        <v>1483</v>
      </c>
      <c r="B18" s="122">
        <v>0</v>
      </c>
    </row>
    <row r="19" spans="1:2" ht="23.25" customHeight="1">
      <c r="A19" s="121" t="s">
        <v>1484</v>
      </c>
      <c r="B19" s="122">
        <v>1794</v>
      </c>
    </row>
    <row r="20" spans="1:2" ht="23.25" customHeight="1">
      <c r="A20" s="123" t="s">
        <v>1485</v>
      </c>
      <c r="B20" s="122">
        <v>4940</v>
      </c>
    </row>
    <row r="21" spans="1:2" ht="23.25" customHeight="1">
      <c r="A21" s="123" t="s">
        <v>1486</v>
      </c>
      <c r="B21" s="122">
        <v>17149</v>
      </c>
    </row>
    <row r="22" spans="1:2" ht="23.25" customHeight="1">
      <c r="A22" s="334" t="s">
        <v>1487</v>
      </c>
      <c r="B22" s="122">
        <v>1151</v>
      </c>
    </row>
    <row r="23" spans="1:2" ht="23.25" customHeight="1">
      <c r="A23" s="334" t="s">
        <v>1488</v>
      </c>
      <c r="B23" s="122">
        <v>0</v>
      </c>
    </row>
    <row r="24" spans="1:2" ht="23.25" customHeight="1">
      <c r="A24" s="334" t="s">
        <v>1489</v>
      </c>
      <c r="B24" s="122">
        <v>0</v>
      </c>
    </row>
    <row r="25" spans="1:2" ht="23.25" customHeight="1">
      <c r="A25" s="334" t="s">
        <v>1490</v>
      </c>
      <c r="B25" s="122">
        <v>16106</v>
      </c>
    </row>
    <row r="26" spans="1:2" ht="23.25" customHeight="1">
      <c r="A26" s="334" t="s">
        <v>1491</v>
      </c>
      <c r="B26" s="122">
        <v>0</v>
      </c>
    </row>
    <row r="27" spans="1:2" ht="23.25" customHeight="1">
      <c r="A27" s="334" t="s">
        <v>1492</v>
      </c>
      <c r="B27" s="122">
        <v>0</v>
      </c>
    </row>
    <row r="28" spans="1:2" ht="23.25" customHeight="1">
      <c r="A28" s="334" t="s">
        <v>1493</v>
      </c>
      <c r="B28" s="122">
        <v>0</v>
      </c>
    </row>
    <row r="29" spans="1:2" ht="23.25" customHeight="1">
      <c r="A29" s="334" t="s">
        <v>1494</v>
      </c>
      <c r="B29" s="122">
        <v>114</v>
      </c>
    </row>
    <row r="30" spans="1:2" ht="23.25" customHeight="1">
      <c r="A30" s="334" t="s">
        <v>1453</v>
      </c>
      <c r="B30" s="122">
        <v>5063</v>
      </c>
    </row>
    <row r="31" spans="1:2" ht="23.25" customHeight="1">
      <c r="A31" s="334" t="s">
        <v>1454</v>
      </c>
      <c r="B31" s="122">
        <v>72</v>
      </c>
    </row>
    <row r="32" spans="1:2" ht="23.25" customHeight="1">
      <c r="A32" s="334" t="s">
        <v>1455</v>
      </c>
      <c r="B32" s="122">
        <v>986</v>
      </c>
    </row>
    <row r="33" spans="1:2" ht="23.25" customHeight="1">
      <c r="A33" s="334" t="s">
        <v>1456</v>
      </c>
      <c r="B33" s="122">
        <v>22400</v>
      </c>
    </row>
    <row r="34" spans="1:2" ht="23.25" customHeight="1">
      <c r="A34" s="334" t="s">
        <v>1457</v>
      </c>
      <c r="B34" s="122">
        <v>5417</v>
      </c>
    </row>
    <row r="35" spans="1:2" ht="23.25" customHeight="1">
      <c r="A35" s="334" t="s">
        <v>1458</v>
      </c>
      <c r="B35" s="122">
        <v>3201</v>
      </c>
    </row>
    <row r="36" spans="1:2" ht="23.25" customHeight="1">
      <c r="A36" s="334" t="s">
        <v>1459</v>
      </c>
      <c r="B36" s="122">
        <v>0</v>
      </c>
    </row>
    <row r="37" spans="1:2" ht="23.25" customHeight="1">
      <c r="A37" s="334" t="s">
        <v>1460</v>
      </c>
      <c r="B37" s="122">
        <v>8786</v>
      </c>
    </row>
    <row r="38" spans="1:2" ht="23.25" customHeight="1">
      <c r="A38" s="334" t="s">
        <v>1461</v>
      </c>
      <c r="B38" s="122">
        <v>2136</v>
      </c>
    </row>
    <row r="39" spans="1:2" ht="23.25" customHeight="1">
      <c r="A39" s="334" t="s">
        <v>1462</v>
      </c>
      <c r="B39" s="122">
        <v>0</v>
      </c>
    </row>
    <row r="40" spans="1:2" ht="23.25" customHeight="1">
      <c r="A40" s="334" t="s">
        <v>1463</v>
      </c>
      <c r="B40" s="122">
        <v>0</v>
      </c>
    </row>
    <row r="41" spans="1:2" ht="23.25" customHeight="1">
      <c r="A41" s="334" t="s">
        <v>1464</v>
      </c>
      <c r="B41" s="122">
        <v>0</v>
      </c>
    </row>
    <row r="42" spans="1:2" ht="23.25" customHeight="1">
      <c r="A42" s="334" t="s">
        <v>1465</v>
      </c>
      <c r="B42" s="122">
        <v>0</v>
      </c>
    </row>
    <row r="43" spans="1:2" ht="23.25" customHeight="1">
      <c r="A43" s="334" t="s">
        <v>1466</v>
      </c>
      <c r="B43" s="122">
        <v>386</v>
      </c>
    </row>
    <row r="44" spans="1:2" ht="23.25" customHeight="1">
      <c r="A44" s="334" t="s">
        <v>1467</v>
      </c>
      <c r="B44" s="122">
        <v>0</v>
      </c>
    </row>
    <row r="45" spans="1:2" ht="23.25" customHeight="1">
      <c r="A45" s="334" t="s">
        <v>1468</v>
      </c>
      <c r="B45" s="122">
        <v>248</v>
      </c>
    </row>
    <row r="46" spans="1:2" ht="23.25" customHeight="1">
      <c r="A46" s="334" t="s">
        <v>1469</v>
      </c>
      <c r="B46" s="122">
        <v>0</v>
      </c>
    </row>
    <row r="47" spans="1:2" ht="23.25" customHeight="1">
      <c r="A47" s="334" t="s">
        <v>1470</v>
      </c>
      <c r="B47" s="122">
        <v>0</v>
      </c>
    </row>
    <row r="48" spans="1:2" ht="23.25" customHeight="1">
      <c r="A48" s="335" t="s">
        <v>69</v>
      </c>
      <c r="B48" s="336">
        <v>77176</v>
      </c>
    </row>
    <row r="49" spans="1:2" ht="23.25" customHeight="1">
      <c r="A49" s="334" t="s">
        <v>899</v>
      </c>
      <c r="B49" s="122">
        <v>1676</v>
      </c>
    </row>
    <row r="50" spans="1:2" ht="23.25" customHeight="1">
      <c r="A50" s="334" t="s">
        <v>1495</v>
      </c>
      <c r="B50" s="122">
        <v>0</v>
      </c>
    </row>
    <row r="51" spans="1:2" ht="23.25" customHeight="1">
      <c r="A51" s="334" t="s">
        <v>1496</v>
      </c>
      <c r="B51" s="122">
        <v>0</v>
      </c>
    </row>
    <row r="52" spans="1:2" ht="23.25" customHeight="1">
      <c r="A52" s="334" t="s">
        <v>1497</v>
      </c>
      <c r="B52" s="122">
        <v>1151</v>
      </c>
    </row>
    <row r="53" spans="1:2" ht="23.25" customHeight="1">
      <c r="A53" s="334" t="s">
        <v>900</v>
      </c>
      <c r="B53" s="122">
        <v>2619</v>
      </c>
    </row>
    <row r="54" spans="1:2" ht="23.25" customHeight="1">
      <c r="A54" s="334" t="s">
        <v>1498</v>
      </c>
      <c r="B54" s="122">
        <v>0</v>
      </c>
    </row>
    <row r="55" spans="1:2" ht="24.75" customHeight="1">
      <c r="A55" s="337" t="s">
        <v>1499</v>
      </c>
      <c r="B55" s="338">
        <v>2162</v>
      </c>
    </row>
    <row r="56" spans="1:2" ht="24.75" customHeight="1">
      <c r="A56" s="10" t="s">
        <v>1500</v>
      </c>
      <c r="B56" s="122">
        <v>19904</v>
      </c>
    </row>
    <row r="57" spans="1:2" ht="24.75" customHeight="1">
      <c r="A57" s="10" t="s">
        <v>1501</v>
      </c>
      <c r="B57" s="122">
        <v>5380</v>
      </c>
    </row>
    <row r="58" spans="1:2" ht="24.75" customHeight="1">
      <c r="A58" s="10" t="s">
        <v>903</v>
      </c>
      <c r="B58" s="122">
        <v>3842</v>
      </c>
    </row>
    <row r="59" spans="1:2" ht="24.75" customHeight="1">
      <c r="A59" s="10" t="s">
        <v>1502</v>
      </c>
      <c r="B59" s="122">
        <v>1683</v>
      </c>
    </row>
    <row r="60" spans="1:2" ht="24.75" customHeight="1">
      <c r="A60" s="10" t="s">
        <v>1503</v>
      </c>
      <c r="B60" s="122">
        <v>32499</v>
      </c>
    </row>
    <row r="61" spans="1:2" ht="24.75" customHeight="1">
      <c r="A61" s="10" t="s">
        <v>904</v>
      </c>
      <c r="B61" s="122">
        <v>2581</v>
      </c>
    </row>
    <row r="62" spans="1:2" ht="24.75" customHeight="1">
      <c r="A62" s="10" t="s">
        <v>1504</v>
      </c>
      <c r="B62" s="122">
        <v>1020</v>
      </c>
    </row>
    <row r="63" spans="1:2" ht="24.75" customHeight="1">
      <c r="A63" s="10" t="s">
        <v>1505</v>
      </c>
      <c r="B63" s="122">
        <v>195</v>
      </c>
    </row>
    <row r="64" spans="1:2" ht="24.75" customHeight="1">
      <c r="A64" s="10" t="s">
        <v>1506</v>
      </c>
      <c r="B64" s="122">
        <v>103</v>
      </c>
    </row>
    <row r="65" spans="1:2" ht="24.75" customHeight="1">
      <c r="A65" s="10" t="s">
        <v>1507</v>
      </c>
      <c r="B65" s="122">
        <v>10</v>
      </c>
    </row>
    <row r="66" spans="1:2" ht="24.75" customHeight="1">
      <c r="A66" s="10" t="s">
        <v>905</v>
      </c>
      <c r="B66" s="122">
        <v>93</v>
      </c>
    </row>
    <row r="67" spans="1:2" ht="24.75" customHeight="1">
      <c r="A67" s="10" t="s">
        <v>1508</v>
      </c>
      <c r="B67" s="122">
        <v>0</v>
      </c>
    </row>
    <row r="68" spans="1:2" ht="24.75" customHeight="1">
      <c r="A68" s="10" t="s">
        <v>1509</v>
      </c>
      <c r="B68" s="122">
        <v>1006</v>
      </c>
    </row>
    <row r="69" spans="1:2" ht="24.75" customHeight="1">
      <c r="A69" s="10" t="s">
        <v>1510</v>
      </c>
      <c r="B69" s="122">
        <v>1252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33.875" style="0" customWidth="1"/>
    <col min="2" max="6" width="10.50390625" style="0" customWidth="1"/>
  </cols>
  <sheetData>
    <row r="1" spans="1:6" ht="29.25" customHeight="1">
      <c r="A1" s="285" t="s">
        <v>1291</v>
      </c>
      <c r="B1" s="285"/>
      <c r="C1" s="285"/>
      <c r="D1" s="285"/>
      <c r="E1" s="285"/>
      <c r="F1" s="285"/>
    </row>
    <row r="2" spans="4:6" ht="22.5" customHeight="1">
      <c r="D2" s="148"/>
      <c r="F2" s="9" t="s">
        <v>16</v>
      </c>
    </row>
    <row r="3" spans="1:6" s="1" customFormat="1" ht="26.25" customHeight="1">
      <c r="A3" s="289" t="s">
        <v>70</v>
      </c>
      <c r="B3" s="289" t="s">
        <v>71</v>
      </c>
      <c r="C3" s="289"/>
      <c r="D3" s="289"/>
      <c r="E3" s="289"/>
      <c r="F3" s="289"/>
    </row>
    <row r="4" spans="1:6" s="1" customFormat="1" ht="26.25" customHeight="1">
      <c r="A4" s="289"/>
      <c r="B4" s="138" t="s">
        <v>72</v>
      </c>
      <c r="C4" s="138" t="s">
        <v>73</v>
      </c>
      <c r="D4" s="138" t="s">
        <v>74</v>
      </c>
      <c r="E4" s="138" t="s">
        <v>75</v>
      </c>
      <c r="F4" s="138" t="s">
        <v>76</v>
      </c>
    </row>
    <row r="5" spans="1:6" s="1" customFormat="1" ht="32.25" customHeight="1">
      <c r="A5" s="139" t="s">
        <v>1304</v>
      </c>
      <c r="B5" s="140">
        <f>SUM(C5:F5)</f>
        <v>40101</v>
      </c>
      <c r="C5" s="140">
        <v>33799</v>
      </c>
      <c r="D5" s="140">
        <v>0</v>
      </c>
      <c r="E5" s="140">
        <v>2722</v>
      </c>
      <c r="F5" s="140">
        <v>3580</v>
      </c>
    </row>
    <row r="6" spans="1:6" s="1" customFormat="1" ht="32.25" customHeight="1">
      <c r="A6" s="139" t="s">
        <v>1292</v>
      </c>
      <c r="B6" s="140">
        <f>SUM(C6:F6)</f>
        <v>0</v>
      </c>
      <c r="C6" s="138"/>
      <c r="D6" s="138"/>
      <c r="E6" s="138"/>
      <c r="F6" s="138"/>
    </row>
    <row r="7" spans="1:6" s="1" customFormat="1" ht="32.25" customHeight="1">
      <c r="A7" s="139" t="s">
        <v>1293</v>
      </c>
      <c r="B7" s="140">
        <f>SUM(C7:F7)</f>
        <v>12781.76</v>
      </c>
      <c r="C7" s="140">
        <v>8535</v>
      </c>
      <c r="D7" s="140"/>
      <c r="E7" s="140"/>
      <c r="F7" s="138">
        <v>4246.76</v>
      </c>
    </row>
    <row r="8" spans="1:6" s="1" customFormat="1" ht="32.25" customHeight="1">
      <c r="A8" s="139" t="s">
        <v>1294</v>
      </c>
      <c r="B8" s="140">
        <f>SUM(C8:F8)</f>
        <v>3188.23</v>
      </c>
      <c r="C8" s="140">
        <v>693.82</v>
      </c>
      <c r="D8" s="140"/>
      <c r="E8" s="140">
        <v>304.49</v>
      </c>
      <c r="F8" s="140">
        <v>2189.92</v>
      </c>
    </row>
    <row r="9" spans="1:6" s="1" customFormat="1" ht="32.25" customHeight="1">
      <c r="A9" s="139" t="s">
        <v>1295</v>
      </c>
      <c r="B9" s="140">
        <f>SUM(C9:F9)</f>
        <v>0</v>
      </c>
      <c r="C9" s="140"/>
      <c r="D9" s="140"/>
      <c r="E9" s="140"/>
      <c r="F9" s="140"/>
    </row>
    <row r="10" spans="1:6" s="1" customFormat="1" ht="32.25" customHeight="1">
      <c r="A10" s="139" t="s">
        <v>77</v>
      </c>
      <c r="B10" s="140">
        <f>SUM(C10:F10)</f>
        <v>45447.770000000004</v>
      </c>
      <c r="C10" s="140">
        <f>C5+C7-C8-C9</f>
        <v>41640.18</v>
      </c>
      <c r="D10" s="140">
        <f>D5+D7-D8-D9</f>
        <v>0</v>
      </c>
      <c r="E10" s="140">
        <f>E5+E7-E8-E9</f>
        <v>2417.51</v>
      </c>
      <c r="F10" s="140">
        <f>F5-F8-F9</f>
        <v>1390.08</v>
      </c>
    </row>
  </sheetData>
  <sheetProtection/>
  <mergeCells count="3">
    <mergeCell ref="A1:F1"/>
    <mergeCell ref="B3:F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Z22"/>
  <sheetViews>
    <sheetView zoomScalePageLayoutView="0" workbookViewId="0" topLeftCell="A1">
      <selection activeCell="A7" sqref="A7"/>
    </sheetView>
  </sheetViews>
  <sheetFormatPr defaultColWidth="7.875" defaultRowHeight="14.25"/>
  <cols>
    <col min="1" max="1" width="30.625" style="30" customWidth="1"/>
    <col min="2" max="3" width="9.125" style="30" hidden="1" customWidth="1"/>
    <col min="4" max="8" width="9.875" style="30" customWidth="1"/>
    <col min="9" max="225" width="7.875" style="30" customWidth="1"/>
    <col min="226" max="234" width="7.875" style="7" customWidth="1"/>
  </cols>
  <sheetData>
    <row r="1" spans="1:8" ht="22.5">
      <c r="A1" s="285" t="s">
        <v>1296</v>
      </c>
      <c r="B1" s="285"/>
      <c r="C1" s="285"/>
      <c r="D1" s="285"/>
      <c r="E1" s="285"/>
      <c r="F1" s="285"/>
      <c r="G1" s="285"/>
      <c r="H1" s="285"/>
    </row>
    <row r="2" spans="1:234" ht="18" customHeight="1">
      <c r="A2" s="31"/>
      <c r="B2" s="31"/>
      <c r="C2" s="31"/>
      <c r="D2" s="31"/>
      <c r="E2" s="32"/>
      <c r="F2" s="32"/>
      <c r="G2" s="15"/>
      <c r="H2" s="9" t="s">
        <v>16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8" ht="48" customHeight="1">
      <c r="A3" s="49" t="s">
        <v>78</v>
      </c>
      <c r="B3" s="34" t="s">
        <v>79</v>
      </c>
      <c r="C3" s="34" t="s">
        <v>80</v>
      </c>
      <c r="D3" s="50" t="s">
        <v>1303</v>
      </c>
      <c r="E3" s="192" t="s">
        <v>1317</v>
      </c>
      <c r="F3" s="3" t="s">
        <v>1287</v>
      </c>
      <c r="G3" s="141" t="s">
        <v>20</v>
      </c>
      <c r="H3" s="141" t="s">
        <v>21</v>
      </c>
    </row>
    <row r="4" spans="1:234" s="48" customFormat="1" ht="33" customHeight="1">
      <c r="A4" s="44" t="s">
        <v>81</v>
      </c>
      <c r="B4" s="43">
        <v>5601</v>
      </c>
      <c r="C4" s="43" t="e">
        <f>SUM(C5:C6,#REF!)</f>
        <v>#REF!</v>
      </c>
      <c r="D4" s="43">
        <f>SUM(D5:D7)</f>
        <v>2631</v>
      </c>
      <c r="E4" s="43">
        <f>SUM(E5:E7)</f>
        <v>14956</v>
      </c>
      <c r="F4" s="43">
        <f>SUM(F5:F7)</f>
        <v>9498</v>
      </c>
      <c r="G4" s="200">
        <f>F4/E4</f>
        <v>0.6350628510296871</v>
      </c>
      <c r="H4" s="201">
        <f>F4/D4-1</f>
        <v>2.6100342075256555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6"/>
      <c r="HS4" s="56"/>
      <c r="HT4" s="56"/>
      <c r="HU4" s="56"/>
      <c r="HV4" s="56"/>
      <c r="HW4" s="56"/>
      <c r="HX4" s="56"/>
      <c r="HY4" s="56"/>
      <c r="HZ4" s="56"/>
    </row>
    <row r="5" spans="1:8" ht="33" customHeight="1">
      <c r="A5" s="196" t="s">
        <v>1318</v>
      </c>
      <c r="B5" s="194">
        <v>434</v>
      </c>
      <c r="C5" s="194"/>
      <c r="D5" s="194">
        <v>2443</v>
      </c>
      <c r="E5" s="53">
        <v>14956</v>
      </c>
      <c r="F5" s="194">
        <v>8765</v>
      </c>
      <c r="G5" s="202">
        <f>F5/E5</f>
        <v>0.5860524204332709</v>
      </c>
      <c r="H5" s="203">
        <f>F5/D5-1</f>
        <v>2.587801882930823</v>
      </c>
    </row>
    <row r="6" spans="1:8" ht="33" customHeight="1">
      <c r="A6" s="196" t="s">
        <v>1319</v>
      </c>
      <c r="B6" s="194">
        <v>137</v>
      </c>
      <c r="C6" s="194"/>
      <c r="D6" s="194">
        <v>188</v>
      </c>
      <c r="E6" s="53"/>
      <c r="F6" s="194">
        <v>28</v>
      </c>
      <c r="G6" s="202"/>
      <c r="H6" s="203">
        <f>F6/D6-1</f>
        <v>-0.851063829787234</v>
      </c>
    </row>
    <row r="7" spans="1:8" ht="33" customHeight="1">
      <c r="A7" s="213" t="s">
        <v>1441</v>
      </c>
      <c r="B7" s="194"/>
      <c r="C7" s="197"/>
      <c r="D7" s="194"/>
      <c r="E7" s="194"/>
      <c r="F7" s="194">
        <v>705</v>
      </c>
      <c r="G7" s="202"/>
      <c r="H7" s="203"/>
    </row>
    <row r="8" spans="1:8" ht="30.75" customHeight="1" hidden="1">
      <c r="A8" s="198" t="s">
        <v>82</v>
      </c>
      <c r="B8" s="194"/>
      <c r="C8" s="197"/>
      <c r="D8" s="194"/>
      <c r="E8" s="194"/>
      <c r="F8" s="194"/>
      <c r="G8" s="142" t="e">
        <f>F8/E8</f>
        <v>#DIV/0!</v>
      </c>
      <c r="H8" s="203" t="e">
        <f>F8/D8-1</f>
        <v>#DIV/0!</v>
      </c>
    </row>
    <row r="9" spans="1:8" ht="30.75" customHeight="1" hidden="1">
      <c r="A9" s="34" t="s">
        <v>83</v>
      </c>
      <c r="B9" s="197"/>
      <c r="C9" s="197"/>
      <c r="D9" s="194">
        <f>SUM(D4,D8)</f>
        <v>2631</v>
      </c>
      <c r="E9" s="194">
        <f>SUM(E4,E8)</f>
        <v>14956</v>
      </c>
      <c r="F9" s="194">
        <f>SUM(F4,F8)</f>
        <v>9498</v>
      </c>
      <c r="G9" s="142">
        <f>F9/E9</f>
        <v>0.6350628510296871</v>
      </c>
      <c r="H9" s="203">
        <f>F9/D9-1</f>
        <v>2.6100342075256555</v>
      </c>
    </row>
    <row r="10" spans="1:234" s="48" customFormat="1" ht="33" customHeight="1">
      <c r="A10" s="199" t="s">
        <v>84</v>
      </c>
      <c r="B10" s="197"/>
      <c r="C10" s="197"/>
      <c r="D10" s="197">
        <f>SUM(D11:D18)</f>
        <v>0</v>
      </c>
      <c r="E10" s="197">
        <f>SUM(E12:E12)</f>
        <v>0</v>
      </c>
      <c r="F10" s="197">
        <f>SUM(F12:F12)</f>
        <v>0</v>
      </c>
      <c r="G10" s="194">
        <v>0</v>
      </c>
      <c r="H10" s="194">
        <v>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6"/>
      <c r="HS10" s="56"/>
      <c r="HT10" s="56"/>
      <c r="HU10" s="56"/>
      <c r="HV10" s="56"/>
      <c r="HW10" s="56"/>
      <c r="HX10" s="56"/>
      <c r="HY10" s="56"/>
      <c r="HZ10" s="56"/>
    </row>
    <row r="11" spans="1:8" ht="33" customHeight="1">
      <c r="A11" s="193" t="s">
        <v>85</v>
      </c>
      <c r="B11" s="194"/>
      <c r="C11" s="197"/>
      <c r="D11" s="194"/>
      <c r="E11" s="194"/>
      <c r="F11" s="194"/>
      <c r="G11" s="194"/>
      <c r="H11" s="195"/>
    </row>
    <row r="12" spans="1:8" ht="33" customHeight="1">
      <c r="A12" s="193" t="s">
        <v>86</v>
      </c>
      <c r="B12" s="194"/>
      <c r="C12" s="197"/>
      <c r="D12" s="194"/>
      <c r="E12" s="194"/>
      <c r="F12" s="194"/>
      <c r="G12" s="194"/>
      <c r="H12" s="195"/>
    </row>
    <row r="13" spans="1:8" ht="33" customHeight="1">
      <c r="A13" s="193" t="s">
        <v>87</v>
      </c>
      <c r="B13" s="194"/>
      <c r="C13" s="197"/>
      <c r="D13" s="194"/>
      <c r="E13" s="194"/>
      <c r="F13" s="194"/>
      <c r="G13" s="194"/>
      <c r="H13" s="195"/>
    </row>
    <row r="14" spans="1:8" ht="33" customHeight="1">
      <c r="A14" s="193" t="s">
        <v>88</v>
      </c>
      <c r="B14" s="194"/>
      <c r="C14" s="197"/>
      <c r="D14" s="194"/>
      <c r="E14" s="194"/>
      <c r="F14" s="194"/>
      <c r="G14" s="194"/>
      <c r="H14" s="195"/>
    </row>
    <row r="15" spans="1:8" ht="33" customHeight="1">
      <c r="A15" s="193" t="s">
        <v>89</v>
      </c>
      <c r="B15" s="194"/>
      <c r="C15" s="197"/>
      <c r="D15" s="194"/>
      <c r="E15" s="194"/>
      <c r="F15" s="194"/>
      <c r="G15" s="194"/>
      <c r="H15" s="195"/>
    </row>
    <row r="16" spans="1:8" ht="33" customHeight="1">
      <c r="A16" s="193" t="s">
        <v>90</v>
      </c>
      <c r="B16" s="194"/>
      <c r="C16" s="197"/>
      <c r="D16" s="194"/>
      <c r="E16" s="194"/>
      <c r="F16" s="194"/>
      <c r="G16" s="194"/>
      <c r="H16" s="195"/>
    </row>
    <row r="17" spans="1:8" ht="33" customHeight="1">
      <c r="A17" s="193" t="s">
        <v>91</v>
      </c>
      <c r="B17" s="194"/>
      <c r="C17" s="197"/>
      <c r="D17" s="194"/>
      <c r="E17" s="194"/>
      <c r="F17" s="194"/>
      <c r="G17" s="194"/>
      <c r="H17" s="195"/>
    </row>
    <row r="18" spans="1:8" ht="33" customHeight="1">
      <c r="A18" s="193" t="s">
        <v>92</v>
      </c>
      <c r="B18" s="194"/>
      <c r="C18" s="197"/>
      <c r="D18" s="194"/>
      <c r="E18" s="194"/>
      <c r="F18" s="194"/>
      <c r="G18" s="194"/>
      <c r="H18" s="195"/>
    </row>
    <row r="19" ht="33" customHeight="1"/>
    <row r="20" ht="33" customHeight="1"/>
    <row r="21" ht="33" customHeight="1"/>
    <row r="22" ht="18" customHeight="1" hidden="1">
      <c r="HQ22" s="7"/>
    </row>
  </sheetData>
  <sheetProtection/>
  <mergeCells count="1">
    <mergeCell ref="A1:H1"/>
  </mergeCells>
  <printOptions horizontalCentered="1"/>
  <pageMargins left="0.7513888888888889" right="0.7513888888888889" top="0.9798611111111111" bottom="0.9402777777777778" header="0.5076388888888889" footer="0.7909722222222222"/>
  <pageSetup firstPageNumber="19" useFirstPageNumber="1" horizontalDpi="600" verticalDpi="600" orientation="portrait" paperSize="9"/>
  <headerFooter alignWithMargins="0">
    <oddFooter>&amp;C&amp;"宋体"&amp;12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微软用户</cp:lastModifiedBy>
  <cp:lastPrinted>2021-03-04T12:14:42Z</cp:lastPrinted>
  <dcterms:created xsi:type="dcterms:W3CDTF">2015-02-05T09:49:42Z</dcterms:created>
  <dcterms:modified xsi:type="dcterms:W3CDTF">2021-09-18T03:25:10Z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